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ripnany\"/>
    </mc:Choice>
  </mc:AlternateContent>
  <xr:revisionPtr revIDLastSave="0" documentId="8_{2A8B8E4B-CEAD-4442-AAB4-72C3106E6C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1 - Stavebná časť" sheetId="2" r:id="rId2"/>
    <sheet name="2 - Zdravotechnika" sheetId="3" r:id="rId3"/>
    <sheet name="3 - Plynofikácia" sheetId="4" r:id="rId4"/>
    <sheet name="4 - Ústredné kúrenie" sheetId="5" r:id="rId5"/>
    <sheet name="5 - Elektroimštalácia a b..." sheetId="6" r:id="rId6"/>
  </sheets>
  <definedNames>
    <definedName name="_xlnm._FilterDatabase" localSheetId="1" hidden="1">'1 - Stavebná časť'!$C$139:$K$401</definedName>
    <definedName name="_xlnm._FilterDatabase" localSheetId="2" hidden="1">'2 - Zdravotechnika'!$C$127:$K$260</definedName>
    <definedName name="_xlnm._FilterDatabase" localSheetId="3" hidden="1">'3 - Plynofikácia'!$C$125:$K$166</definedName>
    <definedName name="_xlnm._FilterDatabase" localSheetId="4" hidden="1">'4 - Ústredné kúrenie'!$C$124:$K$219</definedName>
    <definedName name="_xlnm._FilterDatabase" localSheetId="5" hidden="1">'5 - Elektroimštalácia a b...'!$C$120:$K$235</definedName>
    <definedName name="_xlnm.Print_Titles" localSheetId="1">'1 - Stavebná časť'!$139:$139</definedName>
    <definedName name="_xlnm.Print_Titles" localSheetId="2">'2 - Zdravotechnika'!$127:$127</definedName>
    <definedName name="_xlnm.Print_Titles" localSheetId="3">'3 - Plynofikácia'!$125:$125</definedName>
    <definedName name="_xlnm.Print_Titles" localSheetId="4">'4 - Ústredné kúrenie'!$124:$124</definedName>
    <definedName name="_xlnm.Print_Titles" localSheetId="5">'5 - Elektroimštalácia a b...'!$120:$120</definedName>
    <definedName name="_xlnm.Print_Titles" localSheetId="0">'Rekapitulácia stavby'!$92:$92</definedName>
    <definedName name="_xlnm.Print_Area" localSheetId="1">'1 - Stavebná časť'!$C$4:$J$76,'1 - Stavebná časť'!$C$82:$J$121,'1 - Stavebná časť'!$C$127:$J$401</definedName>
    <definedName name="_xlnm.Print_Area" localSheetId="2">'2 - Zdravotechnika'!$C$4:$J$76,'2 - Zdravotechnika'!$C$82:$J$109,'2 - Zdravotechnika'!$C$115:$J$260</definedName>
    <definedName name="_xlnm.Print_Area" localSheetId="3">'3 - Plynofikácia'!$C$4:$J$76,'3 - Plynofikácia'!$C$82:$J$107,'3 - Plynofikácia'!$C$113:$J$166</definedName>
    <definedName name="_xlnm.Print_Area" localSheetId="4">'4 - Ústredné kúrenie'!$C$4:$J$76,'4 - Ústredné kúrenie'!$C$82:$J$106,'4 - Ústredné kúrenie'!$C$112:$J$219</definedName>
    <definedName name="_xlnm.Print_Area" localSheetId="5">'5 - Elektroimštalácia a b...'!$C$4:$J$76,'5 - Elektroimštalácia a b...'!$C$82:$J$102,'5 - Elektroimštalácia a b...'!$C$108:$J$235</definedName>
    <definedName name="_xlnm.Print_Area" localSheetId="0">'Rekapitulácia stavby'!$D$4:$AO$76,'Rekapitulácia stavby'!$C$82:$AQ$100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235" i="6"/>
  <c r="BH235" i="6"/>
  <c r="BG235" i="6"/>
  <c r="BE235" i="6"/>
  <c r="T235" i="6"/>
  <c r="R235" i="6"/>
  <c r="P235" i="6"/>
  <c r="BI234" i="6"/>
  <c r="BH234" i="6"/>
  <c r="BG234" i="6"/>
  <c r="BE234" i="6"/>
  <c r="T234" i="6"/>
  <c r="R234" i="6"/>
  <c r="P234" i="6"/>
  <c r="BI232" i="6"/>
  <c r="BH232" i="6"/>
  <c r="BG232" i="6"/>
  <c r="BE232" i="6"/>
  <c r="T232" i="6"/>
  <c r="T231" i="6" s="1"/>
  <c r="R232" i="6"/>
  <c r="R231" i="6" s="1"/>
  <c r="P232" i="6"/>
  <c r="P231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J117" i="6"/>
  <c r="F117" i="6"/>
  <c r="F115" i="6"/>
  <c r="E113" i="6"/>
  <c r="J91" i="6"/>
  <c r="F91" i="6"/>
  <c r="F89" i="6"/>
  <c r="E87" i="6"/>
  <c r="J24" i="6"/>
  <c r="E24" i="6"/>
  <c r="J118" i="6"/>
  <c r="J23" i="6"/>
  <c r="J18" i="6"/>
  <c r="E18" i="6"/>
  <c r="F118" i="6" s="1"/>
  <c r="J17" i="6"/>
  <c r="J115" i="6"/>
  <c r="E7" i="6"/>
  <c r="E111" i="6" s="1"/>
  <c r="J37" i="5"/>
  <c r="J36" i="5"/>
  <c r="AY98" i="1" s="1"/>
  <c r="J35" i="5"/>
  <c r="AX98" i="1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J121" i="5"/>
  <c r="F121" i="5"/>
  <c r="F119" i="5"/>
  <c r="E117" i="5"/>
  <c r="J91" i="5"/>
  <c r="F91" i="5"/>
  <c r="F89" i="5"/>
  <c r="E87" i="5"/>
  <c r="J24" i="5"/>
  <c r="E24" i="5"/>
  <c r="J122" i="5" s="1"/>
  <c r="J23" i="5"/>
  <c r="J18" i="5"/>
  <c r="E18" i="5"/>
  <c r="F122" i="5"/>
  <c r="J17" i="5"/>
  <c r="J119" i="5"/>
  <c r="E7" i="5"/>
  <c r="E115" i="5"/>
  <c r="J37" i="4"/>
  <c r="J36" i="4"/>
  <c r="AY97" i="1"/>
  <c r="J35" i="4"/>
  <c r="AX97" i="1"/>
  <c r="BI166" i="4"/>
  <c r="BH166" i="4"/>
  <c r="BG166" i="4"/>
  <c r="BE166" i="4"/>
  <c r="T166" i="4"/>
  <c r="T165" i="4"/>
  <c r="R166" i="4"/>
  <c r="R165" i="4"/>
  <c r="P166" i="4"/>
  <c r="P165" i="4" s="1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T160" i="4"/>
  <c r="R161" i="4"/>
  <c r="R160" i="4" s="1"/>
  <c r="P161" i="4"/>
  <c r="P160" i="4" s="1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6" i="4"/>
  <c r="BH146" i="4"/>
  <c r="BG146" i="4"/>
  <c r="BE146" i="4"/>
  <c r="T146" i="4"/>
  <c r="T145" i="4"/>
  <c r="R146" i="4"/>
  <c r="R145" i="4" s="1"/>
  <c r="P146" i="4"/>
  <c r="P145" i="4" s="1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J122" i="4"/>
  <c r="F122" i="4"/>
  <c r="F120" i="4"/>
  <c r="E118" i="4"/>
  <c r="J91" i="4"/>
  <c r="F91" i="4"/>
  <c r="F89" i="4"/>
  <c r="E87" i="4"/>
  <c r="J24" i="4"/>
  <c r="E24" i="4"/>
  <c r="J123" i="4"/>
  <c r="J23" i="4"/>
  <c r="J18" i="4"/>
  <c r="E18" i="4"/>
  <c r="F123" i="4" s="1"/>
  <c r="J17" i="4"/>
  <c r="J120" i="4"/>
  <c r="E7" i="4"/>
  <c r="E116" i="4" s="1"/>
  <c r="J37" i="3"/>
  <c r="J36" i="3"/>
  <c r="AY96" i="1" s="1"/>
  <c r="J35" i="3"/>
  <c r="AX96" i="1" s="1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5" i="3"/>
  <c r="BH165" i="3"/>
  <c r="BG165" i="3"/>
  <c r="BE165" i="3"/>
  <c r="T165" i="3"/>
  <c r="T164" i="3" s="1"/>
  <c r="R165" i="3"/>
  <c r="R164" i="3" s="1"/>
  <c r="P165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4" i="3"/>
  <c r="F124" i="3"/>
  <c r="F122" i="3"/>
  <c r="E120" i="3"/>
  <c r="J91" i="3"/>
  <c r="F91" i="3"/>
  <c r="F89" i="3"/>
  <c r="E87" i="3"/>
  <c r="J24" i="3"/>
  <c r="E24" i="3"/>
  <c r="J125" i="3"/>
  <c r="J23" i="3"/>
  <c r="J18" i="3"/>
  <c r="E18" i="3"/>
  <c r="F92" i="3"/>
  <c r="J17" i="3"/>
  <c r="J122" i="3"/>
  <c r="E7" i="3"/>
  <c r="E118" i="3" s="1"/>
  <c r="J37" i="2"/>
  <c r="J36" i="2"/>
  <c r="AY95" i="1"/>
  <c r="J35" i="2"/>
  <c r="AX95" i="1" s="1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T273" i="2"/>
  <c r="R274" i="2"/>
  <c r="R273" i="2" s="1"/>
  <c r="P274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J136" i="2"/>
  <c r="F136" i="2"/>
  <c r="F134" i="2"/>
  <c r="E132" i="2"/>
  <c r="J91" i="2"/>
  <c r="F91" i="2"/>
  <c r="F89" i="2"/>
  <c r="E87" i="2"/>
  <c r="J24" i="2"/>
  <c r="E24" i="2"/>
  <c r="J137" i="2"/>
  <c r="J23" i="2"/>
  <c r="J18" i="2"/>
  <c r="E18" i="2"/>
  <c r="F92" i="2"/>
  <c r="J17" i="2"/>
  <c r="J134" i="2"/>
  <c r="E7" i="2"/>
  <c r="E130" i="2" s="1"/>
  <c r="L90" i="1"/>
  <c r="AM90" i="1"/>
  <c r="AM89" i="1"/>
  <c r="L89" i="1"/>
  <c r="L87" i="1"/>
  <c r="L85" i="1"/>
  <c r="L84" i="1"/>
  <c r="BK401" i="2"/>
  <c r="J400" i="2"/>
  <c r="J397" i="2"/>
  <c r="BK394" i="2"/>
  <c r="J393" i="2"/>
  <c r="J390" i="2"/>
  <c r="BK387" i="2"/>
  <c r="J385" i="2"/>
  <c r="J383" i="2"/>
  <c r="J380" i="2"/>
  <c r="J378" i="2"/>
  <c r="BK376" i="2"/>
  <c r="BK374" i="2"/>
  <c r="J371" i="2"/>
  <c r="J369" i="2"/>
  <c r="BK367" i="2"/>
  <c r="J364" i="2"/>
  <c r="BK362" i="2"/>
  <c r="J360" i="2"/>
  <c r="BK358" i="2"/>
  <c r="J356" i="2"/>
  <c r="J354" i="2"/>
  <c r="BK351" i="2"/>
  <c r="BK349" i="2"/>
  <c r="J347" i="2"/>
  <c r="J346" i="2"/>
  <c r="BK344" i="2"/>
  <c r="BK342" i="2"/>
  <c r="J340" i="2"/>
  <c r="BK338" i="2"/>
  <c r="BK336" i="2"/>
  <c r="J334" i="2"/>
  <c r="J331" i="2"/>
  <c r="J329" i="2"/>
  <c r="J327" i="2"/>
  <c r="BK325" i="2"/>
  <c r="BK322" i="2"/>
  <c r="BK320" i="2"/>
  <c r="J318" i="2"/>
  <c r="BK316" i="2"/>
  <c r="BK314" i="2"/>
  <c r="J311" i="2"/>
  <c r="J308" i="2"/>
  <c r="J306" i="2"/>
  <c r="J304" i="2"/>
  <c r="BK302" i="2"/>
  <c r="J300" i="2"/>
  <c r="BK298" i="2"/>
  <c r="J296" i="2"/>
  <c r="BK294" i="2"/>
  <c r="J291" i="2"/>
  <c r="J289" i="2"/>
  <c r="J287" i="2"/>
  <c r="BK285" i="2"/>
  <c r="BK282" i="2"/>
  <c r="BK280" i="2"/>
  <c r="J278" i="2"/>
  <c r="BK274" i="2"/>
  <c r="J271" i="2"/>
  <c r="J269" i="2"/>
  <c r="BK267" i="2"/>
  <c r="BK265" i="2"/>
  <c r="J263" i="2"/>
  <c r="J261" i="2"/>
  <c r="BK259" i="2"/>
  <c r="BK257" i="2"/>
  <c r="J256" i="2"/>
  <c r="BK254" i="2"/>
  <c r="J252" i="2"/>
  <c r="J250" i="2"/>
  <c r="J248" i="2"/>
  <c r="BK246" i="2"/>
  <c r="BK244" i="2"/>
  <c r="BK242" i="2"/>
  <c r="J240" i="2"/>
  <c r="J238" i="2"/>
  <c r="BK235" i="2"/>
  <c r="BK233" i="2"/>
  <c r="J231" i="2"/>
  <c r="BK229" i="2"/>
  <c r="BK227" i="2"/>
  <c r="BK225" i="2"/>
  <c r="J223" i="2"/>
  <c r="BK221" i="2"/>
  <c r="BK219" i="2"/>
  <c r="BK217" i="2"/>
  <c r="J215" i="2"/>
  <c r="J213" i="2"/>
  <c r="BK211" i="2"/>
  <c r="J209" i="2"/>
  <c r="BK207" i="2"/>
  <c r="J205" i="2"/>
  <c r="J202" i="2"/>
  <c r="J199" i="2"/>
  <c r="J197" i="2"/>
  <c r="BK195" i="2"/>
  <c r="BK193" i="2"/>
  <c r="BK191" i="2"/>
  <c r="J189" i="2"/>
  <c r="BK186" i="2"/>
  <c r="J185" i="2"/>
  <c r="J184" i="2"/>
  <c r="J182" i="2"/>
  <c r="BK180" i="2"/>
  <c r="J177" i="2"/>
  <c r="BK175" i="2"/>
  <c r="J173" i="2"/>
  <c r="J171" i="2"/>
  <c r="BK168" i="2"/>
  <c r="J166" i="2"/>
  <c r="J164" i="2"/>
  <c r="BK162" i="2"/>
  <c r="J160" i="2"/>
  <c r="J158" i="2"/>
  <c r="BK155" i="2"/>
  <c r="BK153" i="2"/>
  <c r="BK151" i="2"/>
  <c r="BK149" i="2"/>
  <c r="J147" i="2"/>
  <c r="BK145" i="2"/>
  <c r="BK143" i="2"/>
  <c r="J398" i="2"/>
  <c r="BK397" i="2"/>
  <c r="BK396" i="2"/>
  <c r="BK393" i="2"/>
  <c r="J392" i="2"/>
  <c r="BK390" i="2"/>
  <c r="J389" i="2"/>
  <c r="J387" i="2"/>
  <c r="BK385" i="2"/>
  <c r="BK383" i="2"/>
  <c r="J382" i="2"/>
  <c r="J379" i="2"/>
  <c r="BK377" i="2"/>
  <c r="BK375" i="2"/>
  <c r="BK373" i="2"/>
  <c r="J370" i="2"/>
  <c r="BK368" i="2"/>
  <c r="BK366" i="2"/>
  <c r="J363" i="2"/>
  <c r="BK361" i="2"/>
  <c r="BK359" i="2"/>
  <c r="J357" i="2"/>
  <c r="BK355" i="2"/>
  <c r="J353" i="2"/>
  <c r="J351" i="2"/>
  <c r="J349" i="2"/>
  <c r="BK347" i="2"/>
  <c r="J345" i="2"/>
  <c r="BK343" i="2"/>
  <c r="J341" i="2"/>
  <c r="J339" i="2"/>
  <c r="J337" i="2"/>
  <c r="J335" i="2"/>
  <c r="J332" i="2"/>
  <c r="BK330" i="2"/>
  <c r="J328" i="2"/>
  <c r="BK326" i="2"/>
  <c r="J324" i="2"/>
  <c r="J322" i="2"/>
  <c r="J320" i="2"/>
  <c r="BK318" i="2"/>
  <c r="J315" i="2"/>
  <c r="J313" i="2"/>
  <c r="J310" i="2"/>
  <c r="J307" i="2"/>
  <c r="J305" i="2"/>
  <c r="BK303" i="2"/>
  <c r="J301" i="2"/>
  <c r="J299" i="2"/>
  <c r="J297" i="2"/>
  <c r="BK295" i="2"/>
  <c r="BK293" i="2"/>
  <c r="J290" i="2"/>
  <c r="J288" i="2"/>
  <c r="J286" i="2"/>
  <c r="BK284" i="2"/>
  <c r="J281" i="2"/>
  <c r="BK279" i="2"/>
  <c r="J277" i="2"/>
  <c r="J272" i="2"/>
  <c r="BK270" i="2"/>
  <c r="J268" i="2"/>
  <c r="J266" i="2"/>
  <c r="BK264" i="2"/>
  <c r="BK262" i="2"/>
  <c r="BK260" i="2"/>
  <c r="J258" i="2"/>
  <c r="BK256" i="2"/>
  <c r="J254" i="2"/>
  <c r="BK252" i="2"/>
  <c r="BK250" i="2"/>
  <c r="BK248" i="2"/>
  <c r="J246" i="2"/>
  <c r="J244" i="2"/>
  <c r="J242" i="2"/>
  <c r="BK240" i="2"/>
  <c r="BK238" i="2"/>
  <c r="J234" i="2"/>
  <c r="J232" i="2"/>
  <c r="BK230" i="2"/>
  <c r="BK228" i="2"/>
  <c r="J226" i="2"/>
  <c r="J224" i="2"/>
  <c r="BK222" i="2"/>
  <c r="J221" i="2"/>
  <c r="J219" i="2"/>
  <c r="J217" i="2"/>
  <c r="BK215" i="2"/>
  <c r="BK213" i="2"/>
  <c r="J211" i="2"/>
  <c r="BK209" i="2"/>
  <c r="J207" i="2"/>
  <c r="BK205" i="2"/>
  <c r="BK202" i="2"/>
  <c r="BK199" i="2"/>
  <c r="BK197" i="2"/>
  <c r="J195" i="2"/>
  <c r="J193" i="2"/>
  <c r="J191" i="2"/>
  <c r="BK189" i="2"/>
  <c r="J186" i="2"/>
  <c r="BK182" i="2"/>
  <c r="J180" i="2"/>
  <c r="BK178" i="2"/>
  <c r="J176" i="2"/>
  <c r="J174" i="2"/>
  <c r="J172" i="2"/>
  <c r="BK170" i="2"/>
  <c r="BK167" i="2"/>
  <c r="BK165" i="2"/>
  <c r="J163" i="2"/>
  <c r="BK161" i="2"/>
  <c r="BK159" i="2"/>
  <c r="BK156" i="2"/>
  <c r="BK154" i="2"/>
  <c r="BK152" i="2"/>
  <c r="BK150" i="2"/>
  <c r="BK148" i="2"/>
  <c r="BK147" i="2"/>
  <c r="J145" i="2"/>
  <c r="J143" i="2"/>
  <c r="J260" i="3"/>
  <c r="BK256" i="3"/>
  <c r="J255" i="3"/>
  <c r="J253" i="3"/>
  <c r="BK251" i="3"/>
  <c r="BK249" i="3"/>
  <c r="J247" i="3"/>
  <c r="BK245" i="3"/>
  <c r="J243" i="3"/>
  <c r="BK241" i="3"/>
  <c r="J239" i="3"/>
  <c r="J237" i="3"/>
  <c r="BK235" i="3"/>
  <c r="J233" i="3"/>
  <c r="BK231" i="3"/>
  <c r="BK229" i="3"/>
  <c r="BK227" i="3"/>
  <c r="J225" i="3"/>
  <c r="J223" i="3"/>
  <c r="BK221" i="3"/>
  <c r="J219" i="3"/>
  <c r="J217" i="3"/>
  <c r="BK214" i="3"/>
  <c r="BK212" i="3"/>
  <c r="BK211" i="3"/>
  <c r="BK209" i="3"/>
  <c r="BK207" i="3"/>
  <c r="J205" i="3"/>
  <c r="BK203" i="3"/>
  <c r="J201" i="3"/>
  <c r="BK199" i="3"/>
  <c r="BK197" i="3"/>
  <c r="BK195" i="3"/>
  <c r="J192" i="3"/>
  <c r="BK190" i="3"/>
  <c r="BK187" i="3"/>
  <c r="BK185" i="3"/>
  <c r="BK183" i="3"/>
  <c r="BK180" i="3"/>
  <c r="BK178" i="3"/>
  <c r="BK176" i="3"/>
  <c r="BK174" i="3"/>
  <c r="BK172" i="3"/>
  <c r="BK170" i="3"/>
  <c r="BK168" i="3"/>
  <c r="J163" i="3"/>
  <c r="BK161" i="3"/>
  <c r="BK159" i="3"/>
  <c r="BK157" i="3"/>
  <c r="J155" i="3"/>
  <c r="J153" i="3"/>
  <c r="BK151" i="3"/>
  <c r="BK148" i="3"/>
  <c r="J145" i="3"/>
  <c r="J143" i="3"/>
  <c r="J141" i="3"/>
  <c r="BK139" i="3"/>
  <c r="J138" i="3"/>
  <c r="BK253" i="3"/>
  <c r="J251" i="3"/>
  <c r="J249" i="3"/>
  <c r="BK247" i="3"/>
  <c r="J245" i="3"/>
  <c r="BK243" i="3"/>
  <c r="J241" i="3"/>
  <c r="BK239" i="3"/>
  <c r="BK237" i="3"/>
  <c r="J235" i="3"/>
  <c r="BK233" i="3"/>
  <c r="J231" i="3"/>
  <c r="J229" i="3"/>
  <c r="J227" i="3"/>
  <c r="BK225" i="3"/>
  <c r="BK223" i="3"/>
  <c r="J221" i="3"/>
  <c r="BK219" i="3"/>
  <c r="BK217" i="3"/>
  <c r="BK213" i="3"/>
  <c r="J211" i="3"/>
  <c r="J209" i="3"/>
  <c r="J207" i="3"/>
  <c r="BK205" i="3"/>
  <c r="J203" i="3"/>
  <c r="BK201" i="3"/>
  <c r="J199" i="3"/>
  <c r="J197" i="3"/>
  <c r="J195" i="3"/>
  <c r="BK192" i="3"/>
  <c r="J190" i="3"/>
  <c r="BK188" i="3"/>
  <c r="J187" i="3"/>
  <c r="J185" i="3"/>
  <c r="J183" i="3"/>
  <c r="J180" i="3"/>
  <c r="J178" i="3"/>
  <c r="BK175" i="3"/>
  <c r="BK173" i="3"/>
  <c r="J171" i="3"/>
  <c r="J170" i="3"/>
  <c r="J168" i="3"/>
  <c r="BK163" i="3"/>
  <c r="J161" i="3"/>
  <c r="J159" i="3"/>
  <c r="J157" i="3"/>
  <c r="BK155" i="3"/>
  <c r="BK153" i="3"/>
  <c r="J151" i="3"/>
  <c r="J148" i="3"/>
  <c r="BK145" i="3"/>
  <c r="BK143" i="3"/>
  <c r="BK141" i="3"/>
  <c r="J139" i="3"/>
  <c r="BK137" i="3"/>
  <c r="BK135" i="3"/>
  <c r="J133" i="3"/>
  <c r="J131" i="3"/>
  <c r="J166" i="4"/>
  <c r="J163" i="4"/>
  <c r="BK158" i="4"/>
  <c r="J156" i="4"/>
  <c r="J155" i="4"/>
  <c r="BK152" i="4"/>
  <c r="BK150" i="4"/>
  <c r="J149" i="4"/>
  <c r="BK144" i="4"/>
  <c r="BK142" i="4"/>
  <c r="BK139" i="4"/>
  <c r="J137" i="4"/>
  <c r="J135" i="4"/>
  <c r="BK133" i="4"/>
  <c r="BK131" i="4"/>
  <c r="BK129" i="4"/>
  <c r="J164" i="4"/>
  <c r="BK161" i="4"/>
  <c r="BK157" i="4"/>
  <c r="BK155" i="4"/>
  <c r="J153" i="4"/>
  <c r="J151" i="4"/>
  <c r="BK149" i="4"/>
  <c r="J144" i="4"/>
  <c r="J142" i="4"/>
  <c r="J139" i="4"/>
  <c r="BK137" i="4"/>
  <c r="BK135" i="4"/>
  <c r="J133" i="4"/>
  <c r="J131" i="4"/>
  <c r="J129" i="4"/>
  <c r="BK218" i="5"/>
  <c r="BK215" i="5"/>
  <c r="J213" i="5"/>
  <c r="BK211" i="5"/>
  <c r="J209" i="5"/>
  <c r="BK207" i="5"/>
  <c r="BK205" i="5"/>
  <c r="BK203" i="5"/>
  <c r="J201" i="5"/>
  <c r="BK199" i="5"/>
  <c r="J197" i="5"/>
  <c r="J195" i="5"/>
  <c r="J192" i="5"/>
  <c r="J190" i="5"/>
  <c r="BK188" i="5"/>
  <c r="BK186" i="5"/>
  <c r="J184" i="5"/>
  <c r="BK182" i="5"/>
  <c r="J180" i="5"/>
  <c r="BK178" i="5"/>
  <c r="BK176" i="5"/>
  <c r="J174" i="5"/>
  <c r="BK172" i="5"/>
  <c r="BK169" i="5"/>
  <c r="J167" i="5"/>
  <c r="J165" i="5"/>
  <c r="J163" i="5"/>
  <c r="BK160" i="5"/>
  <c r="J158" i="5"/>
  <c r="J156" i="5"/>
  <c r="BK153" i="5"/>
  <c r="J151" i="5"/>
  <c r="BK149" i="5"/>
  <c r="BK147" i="5"/>
  <c r="BK145" i="5"/>
  <c r="J142" i="5"/>
  <c r="BK140" i="5"/>
  <c r="BK138" i="5"/>
  <c r="BK136" i="5"/>
  <c r="BK132" i="5"/>
  <c r="BK130" i="5"/>
  <c r="J128" i="5"/>
  <c r="BK219" i="5"/>
  <c r="J214" i="5"/>
  <c r="BK213" i="5"/>
  <c r="J212" i="5"/>
  <c r="J211" i="5"/>
  <c r="J210" i="5"/>
  <c r="BK209" i="5"/>
  <c r="J207" i="5"/>
  <c r="J206" i="5"/>
  <c r="J205" i="5"/>
  <c r="J203" i="5"/>
  <c r="J202" i="5"/>
  <c r="BK200" i="5"/>
  <c r="BK198" i="5"/>
  <c r="J196" i="5"/>
  <c r="J193" i="5"/>
  <c r="BK191" i="5"/>
  <c r="BK189" i="5"/>
  <c r="J187" i="5"/>
  <c r="BK185" i="5"/>
  <c r="BK183" i="5"/>
  <c r="J181" i="5"/>
  <c r="J179" i="5"/>
  <c r="J177" i="5"/>
  <c r="J175" i="5"/>
  <c r="J173" i="5"/>
  <c r="J171" i="5"/>
  <c r="BK168" i="5"/>
  <c r="BK166" i="5"/>
  <c r="BK164" i="5"/>
  <c r="J160" i="5"/>
  <c r="BK158" i="5"/>
  <c r="BK156" i="5"/>
  <c r="J153" i="5"/>
  <c r="BK151" i="5"/>
  <c r="J149" i="5"/>
  <c r="J147" i="5"/>
  <c r="J145" i="5"/>
  <c r="BK142" i="5"/>
  <c r="J140" i="5"/>
  <c r="J138" i="5"/>
  <c r="J136" i="5"/>
  <c r="J132" i="5"/>
  <c r="J130" i="5"/>
  <c r="BK128" i="5"/>
  <c r="J235" i="6"/>
  <c r="J232" i="6"/>
  <c r="J229" i="6"/>
  <c r="BK227" i="6"/>
  <c r="BK225" i="6"/>
  <c r="J223" i="6"/>
  <c r="BK220" i="6"/>
  <c r="BK218" i="6"/>
  <c r="BK216" i="6"/>
  <c r="J214" i="6"/>
  <c r="BK213" i="6"/>
  <c r="J210" i="6"/>
  <c r="J208" i="6"/>
  <c r="J206" i="6"/>
  <c r="BK205" i="6"/>
  <c r="J203" i="6"/>
  <c r="J201" i="6"/>
  <c r="BK198" i="6"/>
  <c r="J196" i="6"/>
  <c r="J195" i="6"/>
  <c r="J193" i="6"/>
  <c r="BK191" i="6"/>
  <c r="BK189" i="6"/>
  <c r="BK187" i="6"/>
  <c r="J185" i="6"/>
  <c r="J183" i="6"/>
  <c r="J181" i="6"/>
  <c r="J179" i="6"/>
  <c r="J177" i="6"/>
  <c r="BK175" i="6"/>
  <c r="BK173" i="6"/>
  <c r="J171" i="6"/>
  <c r="BK169" i="6"/>
  <c r="BK167" i="6"/>
  <c r="J165" i="6"/>
  <c r="J163" i="6"/>
  <c r="BK161" i="6"/>
  <c r="J159" i="6"/>
  <c r="BK157" i="6"/>
  <c r="J155" i="6"/>
  <c r="BK153" i="6"/>
  <c r="BK151" i="6"/>
  <c r="BK149" i="6"/>
  <c r="BK147" i="6"/>
  <c r="J145" i="6"/>
  <c r="J143" i="6"/>
  <c r="J141" i="6"/>
  <c r="BK139" i="6"/>
  <c r="J137" i="6"/>
  <c r="BK135" i="6"/>
  <c r="BK133" i="6"/>
  <c r="J131" i="6"/>
  <c r="BK129" i="6"/>
  <c r="BK127" i="6"/>
  <c r="J125" i="6"/>
  <c r="BK232" i="6"/>
  <c r="BK229" i="6"/>
  <c r="J227" i="6"/>
  <c r="J225" i="6"/>
  <c r="BK223" i="6"/>
  <c r="J220" i="6"/>
  <c r="J218" i="6"/>
  <c r="J216" i="6"/>
  <c r="BK214" i="6"/>
  <c r="J212" i="6"/>
  <c r="BK210" i="6"/>
  <c r="BK208" i="6"/>
  <c r="BK206" i="6"/>
  <c r="BK204" i="6"/>
  <c r="BK202" i="6"/>
  <c r="J200" i="6"/>
  <c r="J198" i="6"/>
  <c r="BK196" i="6"/>
  <c r="BK194" i="6"/>
  <c r="J192" i="6"/>
  <c r="J190" i="6"/>
  <c r="BK188" i="6"/>
  <c r="J186" i="6"/>
  <c r="J184" i="6"/>
  <c r="BK182" i="6"/>
  <c r="J180" i="6"/>
  <c r="BK178" i="6"/>
  <c r="J176" i="6"/>
  <c r="J174" i="6"/>
  <c r="BK172" i="6"/>
  <c r="BK170" i="6"/>
  <c r="BK168" i="6"/>
  <c r="BK166" i="6"/>
  <c r="BK164" i="6"/>
  <c r="J162" i="6"/>
  <c r="BK160" i="6"/>
  <c r="BK158" i="6"/>
  <c r="J156" i="6"/>
  <c r="BK154" i="6"/>
  <c r="J152" i="6"/>
  <c r="J150" i="6"/>
  <c r="BK148" i="6"/>
  <c r="BK146" i="6"/>
  <c r="J144" i="6"/>
  <c r="J142" i="6"/>
  <c r="J140" i="6"/>
  <c r="BK138" i="6"/>
  <c r="BK136" i="6"/>
  <c r="BK134" i="6"/>
  <c r="J132" i="6"/>
  <c r="J130" i="6"/>
  <c r="J128" i="6"/>
  <c r="BK126" i="6"/>
  <c r="BK124" i="6"/>
  <c r="J401" i="2"/>
  <c r="BK400" i="2"/>
  <c r="BK398" i="2"/>
  <c r="J396" i="2"/>
  <c r="J394" i="2"/>
  <c r="BK392" i="2"/>
  <c r="BK389" i="2"/>
  <c r="BK386" i="2"/>
  <c r="BK384" i="2"/>
  <c r="BK382" i="2"/>
  <c r="BK379" i="2"/>
  <c r="J377" i="2"/>
  <c r="J375" i="2"/>
  <c r="J373" i="2"/>
  <c r="BK370" i="2"/>
  <c r="J368" i="2"/>
  <c r="J366" i="2"/>
  <c r="BK363" i="2"/>
  <c r="J361" i="2"/>
  <c r="J359" i="2"/>
  <c r="BK357" i="2"/>
  <c r="J355" i="2"/>
  <c r="BK353" i="2"/>
  <c r="BK352" i="2"/>
  <c r="J350" i="2"/>
  <c r="BK348" i="2"/>
  <c r="BK345" i="2"/>
  <c r="J343" i="2"/>
  <c r="BK341" i="2"/>
  <c r="BK339" i="2"/>
  <c r="BK337" i="2"/>
  <c r="BK335" i="2"/>
  <c r="BK332" i="2"/>
  <c r="J330" i="2"/>
  <c r="BK328" i="2"/>
  <c r="J326" i="2"/>
  <c r="BK324" i="2"/>
  <c r="BK321" i="2"/>
  <c r="J319" i="2"/>
  <c r="J317" i="2"/>
  <c r="BK315" i="2"/>
  <c r="BK313" i="2"/>
  <c r="BK310" i="2"/>
  <c r="BK307" i="2"/>
  <c r="BK305" i="2"/>
  <c r="J303" i="2"/>
  <c r="BK301" i="2"/>
  <c r="BK299" i="2"/>
  <c r="BK297" i="2"/>
  <c r="J295" i="2"/>
  <c r="J293" i="2"/>
  <c r="BK290" i="2"/>
  <c r="BK288" i="2"/>
  <c r="BK286" i="2"/>
  <c r="J284" i="2"/>
  <c r="BK281" i="2"/>
  <c r="J279" i="2"/>
  <c r="BK277" i="2"/>
  <c r="BK272" i="2"/>
  <c r="J270" i="2"/>
  <c r="BK268" i="2"/>
  <c r="BK266" i="2"/>
  <c r="J264" i="2"/>
  <c r="J262" i="2"/>
  <c r="J260" i="2"/>
  <c r="BK258" i="2"/>
  <c r="J255" i="2"/>
  <c r="BK253" i="2"/>
  <c r="J251" i="2"/>
  <c r="BK249" i="2"/>
  <c r="BK247" i="2"/>
  <c r="J245" i="2"/>
  <c r="J243" i="2"/>
  <c r="J241" i="2"/>
  <c r="BK239" i="2"/>
  <c r="J237" i="2"/>
  <c r="BK234" i="2"/>
  <c r="BK232" i="2"/>
  <c r="J230" i="2"/>
  <c r="J228" i="2"/>
  <c r="BK226" i="2"/>
  <c r="BK224" i="2"/>
  <c r="J222" i="2"/>
  <c r="J220" i="2"/>
  <c r="J218" i="2"/>
  <c r="J216" i="2"/>
  <c r="J214" i="2"/>
  <c r="J212" i="2"/>
  <c r="J210" i="2"/>
  <c r="BK208" i="2"/>
  <c r="BK206" i="2"/>
  <c r="BK203" i="2"/>
  <c r="BK201" i="2"/>
  <c r="BK198" i="2"/>
  <c r="J196" i="2"/>
  <c r="BK194" i="2"/>
  <c r="J192" i="2"/>
  <c r="BK190" i="2"/>
  <c r="BK188" i="2"/>
  <c r="BK185" i="2"/>
  <c r="BK184" i="2"/>
  <c r="J183" i="2"/>
  <c r="BK181" i="2"/>
  <c r="BK179" i="2"/>
  <c r="J178" i="2"/>
  <c r="BK176" i="2"/>
  <c r="BK174" i="2"/>
  <c r="BK172" i="2"/>
  <c r="J170" i="2"/>
  <c r="J167" i="2"/>
  <c r="J165" i="2"/>
  <c r="BK163" i="2"/>
  <c r="J161" i="2"/>
  <c r="J159" i="2"/>
  <c r="J156" i="2"/>
  <c r="J154" i="2"/>
  <c r="J152" i="2"/>
  <c r="J150" i="2"/>
  <c r="J148" i="2"/>
  <c r="BK146" i="2"/>
  <c r="J144" i="2"/>
  <c r="AS94" i="1"/>
  <c r="J386" i="2"/>
  <c r="J384" i="2"/>
  <c r="BK380" i="2"/>
  <c r="BK378" i="2"/>
  <c r="J376" i="2"/>
  <c r="J374" i="2"/>
  <c r="BK371" i="2"/>
  <c r="BK369" i="2"/>
  <c r="J367" i="2"/>
  <c r="BK364" i="2"/>
  <c r="J362" i="2"/>
  <c r="BK360" i="2"/>
  <c r="J358" i="2"/>
  <c r="BK356" i="2"/>
  <c r="BK354" i="2"/>
  <c r="J352" i="2"/>
  <c r="BK350" i="2"/>
  <c r="J348" i="2"/>
  <c r="BK346" i="2"/>
  <c r="J344" i="2"/>
  <c r="J342" i="2"/>
  <c r="BK340" i="2"/>
  <c r="J338" i="2"/>
  <c r="J336" i="2"/>
  <c r="BK334" i="2"/>
  <c r="BK331" i="2"/>
  <c r="BK329" i="2"/>
  <c r="BK327" i="2"/>
  <c r="J325" i="2"/>
  <c r="J321" i="2"/>
  <c r="BK319" i="2"/>
  <c r="BK317" i="2"/>
  <c r="J316" i="2"/>
  <c r="J314" i="2"/>
  <c r="BK311" i="2"/>
  <c r="BK308" i="2"/>
  <c r="BK306" i="2"/>
  <c r="BK304" i="2"/>
  <c r="J302" i="2"/>
  <c r="BK300" i="2"/>
  <c r="J298" i="2"/>
  <c r="BK296" i="2"/>
  <c r="J294" i="2"/>
  <c r="BK291" i="2"/>
  <c r="BK289" i="2"/>
  <c r="BK287" i="2"/>
  <c r="J285" i="2"/>
  <c r="J282" i="2"/>
  <c r="J280" i="2"/>
  <c r="BK278" i="2"/>
  <c r="J274" i="2"/>
  <c r="BK271" i="2"/>
  <c r="BK269" i="2"/>
  <c r="J267" i="2"/>
  <c r="J265" i="2"/>
  <c r="BK263" i="2"/>
  <c r="BK261" i="2"/>
  <c r="J259" i="2"/>
  <c r="J257" i="2"/>
  <c r="BK255" i="2"/>
  <c r="J253" i="2"/>
  <c r="BK251" i="2"/>
  <c r="J249" i="2"/>
  <c r="J247" i="2"/>
  <c r="BK245" i="2"/>
  <c r="BK243" i="2"/>
  <c r="BK241" i="2"/>
  <c r="J239" i="2"/>
  <c r="BK237" i="2"/>
  <c r="J235" i="2"/>
  <c r="J233" i="2"/>
  <c r="BK231" i="2"/>
  <c r="J229" i="2"/>
  <c r="J227" i="2"/>
  <c r="J225" i="2"/>
  <c r="BK223" i="2"/>
  <c r="BK220" i="2"/>
  <c r="BK218" i="2"/>
  <c r="BK216" i="2"/>
  <c r="BK214" i="2"/>
  <c r="BK212" i="2"/>
  <c r="BK210" i="2"/>
  <c r="J208" i="2"/>
  <c r="J206" i="2"/>
  <c r="J203" i="2"/>
  <c r="J201" i="2"/>
  <c r="J198" i="2"/>
  <c r="BK196" i="2"/>
  <c r="J194" i="2"/>
  <c r="BK192" i="2"/>
  <c r="J190" i="2"/>
  <c r="J188" i="2"/>
  <c r="BK183" i="2"/>
  <c r="J181" i="2"/>
  <c r="J179" i="2"/>
  <c r="BK177" i="2"/>
  <c r="J175" i="2"/>
  <c r="BK173" i="2"/>
  <c r="BK171" i="2"/>
  <c r="J168" i="2"/>
  <c r="BK166" i="2"/>
  <c r="BK164" i="2"/>
  <c r="J162" i="2"/>
  <c r="BK160" i="2"/>
  <c r="BK158" i="2"/>
  <c r="J155" i="2"/>
  <c r="J153" i="2"/>
  <c r="J151" i="2"/>
  <c r="J149" i="2"/>
  <c r="J146" i="2"/>
  <c r="BK144" i="2"/>
  <c r="BK260" i="3"/>
  <c r="BK259" i="3"/>
  <c r="J256" i="3"/>
  <c r="J254" i="3"/>
  <c r="BK252" i="3"/>
  <c r="BK250" i="3"/>
  <c r="BK248" i="3"/>
  <c r="BK246" i="3"/>
  <c r="J244" i="3"/>
  <c r="BK242" i="3"/>
  <c r="J240" i="3"/>
  <c r="J238" i="3"/>
  <c r="J236" i="3"/>
  <c r="BK234" i="3"/>
  <c r="BK232" i="3"/>
  <c r="BK230" i="3"/>
  <c r="BK228" i="3"/>
  <c r="BK226" i="3"/>
  <c r="J224" i="3"/>
  <c r="J222" i="3"/>
  <c r="J220" i="3"/>
  <c r="J218" i="3"/>
  <c r="J215" i="3"/>
  <c r="J213" i="3"/>
  <c r="J212" i="3"/>
  <c r="BK210" i="3"/>
  <c r="J208" i="3"/>
  <c r="BK206" i="3"/>
  <c r="J204" i="3"/>
  <c r="J202" i="3"/>
  <c r="BK200" i="3"/>
  <c r="BK198" i="3"/>
  <c r="BK196" i="3"/>
  <c r="J193" i="3"/>
  <c r="BK191" i="3"/>
  <c r="J189" i="3"/>
  <c r="BK186" i="3"/>
  <c r="BK184" i="3"/>
  <c r="BK182" i="3"/>
  <c r="J179" i="3"/>
  <c r="BK177" i="3"/>
  <c r="J175" i="3"/>
  <c r="J173" i="3"/>
  <c r="BK171" i="3"/>
  <c r="BK169" i="3"/>
  <c r="BK165" i="3"/>
  <c r="J162" i="3"/>
  <c r="J160" i="3"/>
  <c r="BK158" i="3"/>
  <c r="J156" i="3"/>
  <c r="BK154" i="3"/>
  <c r="BK152" i="3"/>
  <c r="BK150" i="3"/>
  <c r="BK147" i="3"/>
  <c r="J144" i="3"/>
  <c r="J142" i="3"/>
  <c r="J140" i="3"/>
  <c r="J137" i="3"/>
  <c r="J136" i="3"/>
  <c r="J135" i="3"/>
  <c r="BK134" i="3"/>
  <c r="BK133" i="3"/>
  <c r="BK132" i="3"/>
  <c r="BK131" i="3"/>
  <c r="J259" i="3"/>
  <c r="BK255" i="3"/>
  <c r="BK254" i="3"/>
  <c r="J252" i="3"/>
  <c r="J250" i="3"/>
  <c r="J248" i="3"/>
  <c r="J246" i="3"/>
  <c r="BK244" i="3"/>
  <c r="J242" i="3"/>
  <c r="BK240" i="3"/>
  <c r="BK238" i="3"/>
  <c r="BK236" i="3"/>
  <c r="J234" i="3"/>
  <c r="J232" i="3"/>
  <c r="J230" i="3"/>
  <c r="J228" i="3"/>
  <c r="J226" i="3"/>
  <c r="BK224" i="3"/>
  <c r="BK222" i="3"/>
  <c r="BK220" i="3"/>
  <c r="BK218" i="3"/>
  <c r="BK215" i="3"/>
  <c r="J214" i="3"/>
  <c r="J210" i="3"/>
  <c r="BK208" i="3"/>
  <c r="J206" i="3"/>
  <c r="BK204" i="3"/>
  <c r="BK202" i="3"/>
  <c r="J200" i="3"/>
  <c r="J198" i="3"/>
  <c r="J196" i="3"/>
  <c r="BK193" i="3"/>
  <c r="J191" i="3"/>
  <c r="BK189" i="3"/>
  <c r="J188" i="3"/>
  <c r="J186" i="3"/>
  <c r="J184" i="3"/>
  <c r="J182" i="3"/>
  <c r="BK179" i="3"/>
  <c r="J177" i="3"/>
  <c r="J176" i="3"/>
  <c r="J174" i="3"/>
  <c r="J172" i="3"/>
  <c r="J169" i="3"/>
  <c r="J165" i="3"/>
  <c r="BK162" i="3"/>
  <c r="BK160" i="3"/>
  <c r="J158" i="3"/>
  <c r="BK156" i="3"/>
  <c r="J154" i="3"/>
  <c r="J152" i="3"/>
  <c r="J150" i="3"/>
  <c r="J147" i="3"/>
  <c r="BK144" i="3"/>
  <c r="BK142" i="3"/>
  <c r="BK140" i="3"/>
  <c r="BK138" i="3"/>
  <c r="BK136" i="3"/>
  <c r="J134" i="3"/>
  <c r="J132" i="3"/>
  <c r="BK164" i="4"/>
  <c r="J161" i="4"/>
  <c r="J157" i="4"/>
  <c r="J154" i="4"/>
  <c r="BK153" i="4"/>
  <c r="BK151" i="4"/>
  <c r="J146" i="4"/>
  <c r="BK143" i="4"/>
  <c r="BK140" i="4"/>
  <c r="BK138" i="4"/>
  <c r="J136" i="4"/>
  <c r="BK134" i="4"/>
  <c r="BK132" i="4"/>
  <c r="BK130" i="4"/>
  <c r="BK166" i="4"/>
  <c r="BK163" i="4"/>
  <c r="J158" i="4"/>
  <c r="BK156" i="4"/>
  <c r="BK154" i="4"/>
  <c r="J152" i="4"/>
  <c r="J150" i="4"/>
  <c r="BK146" i="4"/>
  <c r="J143" i="4"/>
  <c r="J140" i="4"/>
  <c r="J138" i="4"/>
  <c r="BK136" i="4"/>
  <c r="J134" i="4"/>
  <c r="J132" i="4"/>
  <c r="J130" i="4"/>
  <c r="J219" i="5"/>
  <c r="J217" i="5"/>
  <c r="BK214" i="5"/>
  <c r="BK212" i="5"/>
  <c r="BK210" i="5"/>
  <c r="BK208" i="5"/>
  <c r="BK206" i="5"/>
  <c r="BK204" i="5"/>
  <c r="BK202" i="5"/>
  <c r="J200" i="5"/>
  <c r="J198" i="5"/>
  <c r="BK196" i="5"/>
  <c r="BK193" i="5"/>
  <c r="J191" i="5"/>
  <c r="J189" i="5"/>
  <c r="BK187" i="5"/>
  <c r="J185" i="5"/>
  <c r="J183" i="5"/>
  <c r="BK181" i="5"/>
  <c r="BK179" i="5"/>
  <c r="BK177" i="5"/>
  <c r="BK175" i="5"/>
  <c r="BK173" i="5"/>
  <c r="BK171" i="5"/>
  <c r="J168" i="5"/>
  <c r="J166" i="5"/>
  <c r="J164" i="5"/>
  <c r="J162" i="5"/>
  <c r="BK159" i="5"/>
  <c r="J157" i="5"/>
  <c r="J154" i="5"/>
  <c r="BK152" i="5"/>
  <c r="J150" i="5"/>
  <c r="BK148" i="5"/>
  <c r="J146" i="5"/>
  <c r="J143" i="5"/>
  <c r="J141" i="5"/>
  <c r="BK139" i="5"/>
  <c r="BK137" i="5"/>
  <c r="BK135" i="5"/>
  <c r="BK131" i="5"/>
  <c r="J129" i="5"/>
  <c r="J127" i="5"/>
  <c r="J218" i="5"/>
  <c r="BK217" i="5"/>
  <c r="J215" i="5"/>
  <c r="J208" i="5"/>
  <c r="J204" i="5"/>
  <c r="BK201" i="5"/>
  <c r="J199" i="5"/>
  <c r="BK197" i="5"/>
  <c r="BK195" i="5"/>
  <c r="BK192" i="5"/>
  <c r="BK190" i="5"/>
  <c r="J188" i="5"/>
  <c r="J186" i="5"/>
  <c r="BK184" i="5"/>
  <c r="J182" i="5"/>
  <c r="BK180" i="5"/>
  <c r="J178" i="5"/>
  <c r="J176" i="5"/>
  <c r="BK174" i="5"/>
  <c r="J172" i="5"/>
  <c r="J169" i="5"/>
  <c r="BK167" i="5"/>
  <c r="BK165" i="5"/>
  <c r="BK163" i="5"/>
  <c r="BK162" i="5"/>
  <c r="J159" i="5"/>
  <c r="BK157" i="5"/>
  <c r="BK154" i="5"/>
  <c r="J152" i="5"/>
  <c r="BK150" i="5"/>
  <c r="J148" i="5"/>
  <c r="BK146" i="5"/>
  <c r="BK143" i="5"/>
  <c r="BK141" i="5"/>
  <c r="J139" i="5"/>
  <c r="J137" i="5"/>
  <c r="J135" i="5"/>
  <c r="J131" i="5"/>
  <c r="BK129" i="5"/>
  <c r="BK127" i="5"/>
  <c r="BK235" i="6"/>
  <c r="BK234" i="6"/>
  <c r="BK230" i="6"/>
  <c r="J228" i="6"/>
  <c r="BK226" i="6"/>
  <c r="BK224" i="6"/>
  <c r="BK221" i="6"/>
  <c r="J219" i="6"/>
  <c r="J217" i="6"/>
  <c r="BK215" i="6"/>
  <c r="BK212" i="6"/>
  <c r="J211" i="6"/>
  <c r="BK209" i="6"/>
  <c r="BK207" i="6"/>
  <c r="J204" i="6"/>
  <c r="J202" i="6"/>
  <c r="BK200" i="6"/>
  <c r="J199" i="6"/>
  <c r="J197" i="6"/>
  <c r="J194" i="6"/>
  <c r="BK192" i="6"/>
  <c r="BK190" i="6"/>
  <c r="J188" i="6"/>
  <c r="BK186" i="6"/>
  <c r="BK184" i="6"/>
  <c r="J182" i="6"/>
  <c r="BK180" i="6"/>
  <c r="J178" i="6"/>
  <c r="BK176" i="6"/>
  <c r="BK174" i="6"/>
  <c r="J172" i="6"/>
  <c r="J170" i="6"/>
  <c r="J168" i="6"/>
  <c r="J166" i="6"/>
  <c r="J164" i="6"/>
  <c r="BK162" i="6"/>
  <c r="J160" i="6"/>
  <c r="J158" i="6"/>
  <c r="BK156" i="6"/>
  <c r="J154" i="6"/>
  <c r="BK152" i="6"/>
  <c r="BK150" i="6"/>
  <c r="J148" i="6"/>
  <c r="J146" i="6"/>
  <c r="BK144" i="6"/>
  <c r="BK142" i="6"/>
  <c r="BK140" i="6"/>
  <c r="J138" i="6"/>
  <c r="J136" i="6"/>
  <c r="J134" i="6"/>
  <c r="BK132" i="6"/>
  <c r="BK130" i="6"/>
  <c r="BK128" i="6"/>
  <c r="J126" i="6"/>
  <c r="J124" i="6"/>
  <c r="J234" i="6"/>
  <c r="J230" i="6"/>
  <c r="BK228" i="6"/>
  <c r="J226" i="6"/>
  <c r="J224" i="6"/>
  <c r="J221" i="6"/>
  <c r="BK219" i="6"/>
  <c r="BK217" i="6"/>
  <c r="J215" i="6"/>
  <c r="J213" i="6"/>
  <c r="BK211" i="6"/>
  <c r="J209" i="6"/>
  <c r="J207" i="6"/>
  <c r="J205" i="6"/>
  <c r="BK203" i="6"/>
  <c r="BK201" i="6"/>
  <c r="BK199" i="6"/>
  <c r="BK197" i="6"/>
  <c r="BK195" i="6"/>
  <c r="BK193" i="6"/>
  <c r="J191" i="6"/>
  <c r="J189" i="6"/>
  <c r="J187" i="6"/>
  <c r="BK185" i="6"/>
  <c r="BK183" i="6"/>
  <c r="BK181" i="6"/>
  <c r="BK179" i="6"/>
  <c r="BK177" i="6"/>
  <c r="J175" i="6"/>
  <c r="J173" i="6"/>
  <c r="BK171" i="6"/>
  <c r="J169" i="6"/>
  <c r="J167" i="6"/>
  <c r="BK165" i="6"/>
  <c r="BK163" i="6"/>
  <c r="J161" i="6"/>
  <c r="BK159" i="6"/>
  <c r="J157" i="6"/>
  <c r="BK155" i="6"/>
  <c r="J153" i="6"/>
  <c r="J151" i="6"/>
  <c r="J149" i="6"/>
  <c r="J147" i="6"/>
  <c r="BK145" i="6"/>
  <c r="BK143" i="6"/>
  <c r="BK141" i="6"/>
  <c r="J139" i="6"/>
  <c r="BK137" i="6"/>
  <c r="J135" i="6"/>
  <c r="J133" i="6"/>
  <c r="BK131" i="6"/>
  <c r="J129" i="6"/>
  <c r="J127" i="6"/>
  <c r="BK125" i="6"/>
  <c r="P142" i="2" l="1"/>
  <c r="T142" i="2"/>
  <c r="P157" i="2"/>
  <c r="T157" i="2"/>
  <c r="P169" i="2"/>
  <c r="T169" i="2"/>
  <c r="P187" i="2"/>
  <c r="T187" i="2"/>
  <c r="P200" i="2"/>
  <c r="T200" i="2"/>
  <c r="P204" i="2"/>
  <c r="T204" i="2"/>
  <c r="P236" i="2"/>
  <c r="R236" i="2"/>
  <c r="P276" i="2"/>
  <c r="R276" i="2"/>
  <c r="BK283" i="2"/>
  <c r="J283" i="2"/>
  <c r="J108" i="2"/>
  <c r="R283" i="2"/>
  <c r="BK292" i="2"/>
  <c r="J292" i="2"/>
  <c r="J109" i="2"/>
  <c r="R292" i="2"/>
  <c r="BK309" i="2"/>
  <c r="J309" i="2"/>
  <c r="J110" i="2"/>
  <c r="R309" i="2"/>
  <c r="BK312" i="2"/>
  <c r="J312" i="2"/>
  <c r="J111" i="2"/>
  <c r="R312" i="2"/>
  <c r="BK323" i="2"/>
  <c r="J323" i="2" s="1"/>
  <c r="J112" i="2" s="1"/>
  <c r="R323" i="2"/>
  <c r="T323" i="2"/>
  <c r="P333" i="2"/>
  <c r="T333" i="2"/>
  <c r="P365" i="2"/>
  <c r="T365" i="2"/>
  <c r="P372" i="2"/>
  <c r="T372" i="2"/>
  <c r="P381" i="2"/>
  <c r="R381" i="2"/>
  <c r="BK388" i="2"/>
  <c r="J388" i="2"/>
  <c r="J117" i="2"/>
  <c r="R388" i="2"/>
  <c r="BK391" i="2"/>
  <c r="J391" i="2"/>
  <c r="J118" i="2"/>
  <c r="T391" i="2"/>
  <c r="BK395" i="2"/>
  <c r="J395" i="2"/>
  <c r="J119" i="2"/>
  <c r="R395" i="2"/>
  <c r="BK399" i="2"/>
  <c r="J399" i="2"/>
  <c r="J120" i="2"/>
  <c r="R399" i="2"/>
  <c r="BK130" i="3"/>
  <c r="J130" i="3"/>
  <c r="J98" i="3"/>
  <c r="T130" i="3"/>
  <c r="P146" i="3"/>
  <c r="T146" i="3"/>
  <c r="P149" i="3"/>
  <c r="R149" i="3"/>
  <c r="P167" i="3"/>
  <c r="T167" i="3"/>
  <c r="P181" i="3"/>
  <c r="T181" i="3"/>
  <c r="P194" i="3"/>
  <c r="T194" i="3"/>
  <c r="P216" i="3"/>
  <c r="R216" i="3"/>
  <c r="P258" i="3"/>
  <c r="P257" i="3"/>
  <c r="R258" i="3"/>
  <c r="R257" i="3" s="1"/>
  <c r="P128" i="4"/>
  <c r="T128" i="4"/>
  <c r="P141" i="4"/>
  <c r="T141" i="4"/>
  <c r="P148" i="4"/>
  <c r="P147" i="4"/>
  <c r="T148" i="4"/>
  <c r="T147" i="4" s="1"/>
  <c r="BK162" i="4"/>
  <c r="J162" i="4" s="1"/>
  <c r="J105" i="4" s="1"/>
  <c r="T162" i="4"/>
  <c r="T159" i="4"/>
  <c r="P126" i="5"/>
  <c r="R126" i="5"/>
  <c r="P134" i="5"/>
  <c r="T134" i="5"/>
  <c r="P144" i="5"/>
  <c r="T144" i="5"/>
  <c r="P155" i="5"/>
  <c r="T155" i="5"/>
  <c r="P161" i="5"/>
  <c r="T161" i="5"/>
  <c r="P170" i="5"/>
  <c r="T170" i="5"/>
  <c r="P194" i="5"/>
  <c r="R194" i="5"/>
  <c r="BK216" i="5"/>
  <c r="J216" i="5"/>
  <c r="J105" i="5"/>
  <c r="R216" i="5"/>
  <c r="BK142" i="2"/>
  <c r="J142" i="2" s="1"/>
  <c r="J98" i="2" s="1"/>
  <c r="R142" i="2"/>
  <c r="BK157" i="2"/>
  <c r="J157" i="2"/>
  <c r="J99" i="2"/>
  <c r="R157" i="2"/>
  <c r="BK169" i="2"/>
  <c r="J169" i="2" s="1"/>
  <c r="J100" i="2" s="1"/>
  <c r="R169" i="2"/>
  <c r="BK187" i="2"/>
  <c r="J187" i="2"/>
  <c r="J101" i="2"/>
  <c r="R187" i="2"/>
  <c r="BK200" i="2"/>
  <c r="J200" i="2" s="1"/>
  <c r="J102" i="2" s="1"/>
  <c r="R200" i="2"/>
  <c r="BK204" i="2"/>
  <c r="J204" i="2"/>
  <c r="J103" i="2"/>
  <c r="R204" i="2"/>
  <c r="BK236" i="2"/>
  <c r="J236" i="2" s="1"/>
  <c r="J104" i="2" s="1"/>
  <c r="T236" i="2"/>
  <c r="BK276" i="2"/>
  <c r="J276" i="2"/>
  <c r="J107" i="2"/>
  <c r="T276" i="2"/>
  <c r="P283" i="2"/>
  <c r="T283" i="2"/>
  <c r="P292" i="2"/>
  <c r="T292" i="2"/>
  <c r="P309" i="2"/>
  <c r="T309" i="2"/>
  <c r="P312" i="2"/>
  <c r="T312" i="2"/>
  <c r="P323" i="2"/>
  <c r="BK333" i="2"/>
  <c r="J333" i="2" s="1"/>
  <c r="J113" i="2" s="1"/>
  <c r="R333" i="2"/>
  <c r="BK365" i="2"/>
  <c r="J365" i="2"/>
  <c r="J114" i="2"/>
  <c r="R365" i="2"/>
  <c r="BK372" i="2"/>
  <c r="J372" i="2" s="1"/>
  <c r="J115" i="2" s="1"/>
  <c r="R372" i="2"/>
  <c r="BK381" i="2"/>
  <c r="J381" i="2"/>
  <c r="J116" i="2"/>
  <c r="T381" i="2"/>
  <c r="P388" i="2"/>
  <c r="T388" i="2"/>
  <c r="P391" i="2"/>
  <c r="R391" i="2"/>
  <c r="P395" i="2"/>
  <c r="T395" i="2"/>
  <c r="P399" i="2"/>
  <c r="T399" i="2"/>
  <c r="P130" i="3"/>
  <c r="P129" i="3" s="1"/>
  <c r="R130" i="3"/>
  <c r="BK146" i="3"/>
  <c r="J146" i="3"/>
  <c r="J99" i="3"/>
  <c r="R146" i="3"/>
  <c r="BK149" i="3"/>
  <c r="J149" i="3" s="1"/>
  <c r="J100" i="3" s="1"/>
  <c r="T149" i="3"/>
  <c r="BK167" i="3"/>
  <c r="J167" i="3"/>
  <c r="J103" i="3"/>
  <c r="R167" i="3"/>
  <c r="BK181" i="3"/>
  <c r="J181" i="3" s="1"/>
  <c r="J104" i="3" s="1"/>
  <c r="R181" i="3"/>
  <c r="BK194" i="3"/>
  <c r="J194" i="3"/>
  <c r="J105" i="3"/>
  <c r="R194" i="3"/>
  <c r="BK216" i="3"/>
  <c r="J216" i="3" s="1"/>
  <c r="J106" i="3" s="1"/>
  <c r="T216" i="3"/>
  <c r="BK258" i="3"/>
  <c r="J258" i="3"/>
  <c r="J108" i="3"/>
  <c r="T258" i="3"/>
  <c r="T257" i="3" s="1"/>
  <c r="BK128" i="4"/>
  <c r="J128" i="4" s="1"/>
  <c r="J98" i="4" s="1"/>
  <c r="R128" i="4"/>
  <c r="BK141" i="4"/>
  <c r="J141" i="4"/>
  <c r="J99" i="4"/>
  <c r="R141" i="4"/>
  <c r="BK148" i="4"/>
  <c r="J148" i="4" s="1"/>
  <c r="J102" i="4" s="1"/>
  <c r="R148" i="4"/>
  <c r="R147" i="4"/>
  <c r="P162" i="4"/>
  <c r="P159" i="4"/>
  <c r="R162" i="4"/>
  <c r="R159" i="4" s="1"/>
  <c r="BK126" i="5"/>
  <c r="J126" i="5"/>
  <c r="J97" i="5" s="1"/>
  <c r="T126" i="5"/>
  <c r="BK134" i="5"/>
  <c r="J134" i="5"/>
  <c r="J99" i="5" s="1"/>
  <c r="R134" i="5"/>
  <c r="BK144" i="5"/>
  <c r="J144" i="5"/>
  <c r="J100" i="5" s="1"/>
  <c r="R144" i="5"/>
  <c r="BK155" i="5"/>
  <c r="J155" i="5"/>
  <c r="J101" i="5" s="1"/>
  <c r="R155" i="5"/>
  <c r="BK161" i="5"/>
  <c r="J161" i="5"/>
  <c r="J102" i="5" s="1"/>
  <c r="R161" i="5"/>
  <c r="BK170" i="5"/>
  <c r="J170" i="5"/>
  <c r="J103" i="5" s="1"/>
  <c r="R170" i="5"/>
  <c r="BK194" i="5"/>
  <c r="J194" i="5"/>
  <c r="J104" i="5" s="1"/>
  <c r="T194" i="5"/>
  <c r="P216" i="5"/>
  <c r="T216" i="5"/>
  <c r="BK123" i="6"/>
  <c r="J123" i="6" s="1"/>
  <c r="J98" i="6" s="1"/>
  <c r="P123" i="6"/>
  <c r="R123" i="6"/>
  <c r="T123" i="6"/>
  <c r="BK222" i="6"/>
  <c r="J222" i="6"/>
  <c r="J99" i="6" s="1"/>
  <c r="P222" i="6"/>
  <c r="R222" i="6"/>
  <c r="T222" i="6"/>
  <c r="BK233" i="6"/>
  <c r="J233" i="6"/>
  <c r="J101" i="6"/>
  <c r="P233" i="6"/>
  <c r="R233" i="6"/>
  <c r="T233" i="6"/>
  <c r="BK273" i="2"/>
  <c r="J273" i="2"/>
  <c r="J105" i="2" s="1"/>
  <c r="BK164" i="3"/>
  <c r="J164" i="3"/>
  <c r="J101" i="3"/>
  <c r="BK145" i="4"/>
  <c r="J145" i="4" s="1"/>
  <c r="J100" i="4" s="1"/>
  <c r="BK160" i="4"/>
  <c r="J160" i="4" s="1"/>
  <c r="J104" i="4" s="1"/>
  <c r="BK165" i="4"/>
  <c r="J165" i="4"/>
  <c r="J106" i="4" s="1"/>
  <c r="BK231" i="6"/>
  <c r="J231" i="6" s="1"/>
  <c r="J100" i="6" s="1"/>
  <c r="E85" i="6"/>
  <c r="J89" i="6"/>
  <c r="J92" i="6"/>
  <c r="BF127" i="6"/>
  <c r="BF128" i="6"/>
  <c r="BF129" i="6"/>
  <c r="BF131" i="6"/>
  <c r="BF132" i="6"/>
  <c r="BF134" i="6"/>
  <c r="BF138" i="6"/>
  <c r="BF139" i="6"/>
  <c r="BF141" i="6"/>
  <c r="BF142" i="6"/>
  <c r="BF146" i="6"/>
  <c r="BF148" i="6"/>
  <c r="BF149" i="6"/>
  <c r="BF150" i="6"/>
  <c r="BF152" i="6"/>
  <c r="BF155" i="6"/>
  <c r="BF156" i="6"/>
  <c r="BF160" i="6"/>
  <c r="BF161" i="6"/>
  <c r="BF162" i="6"/>
  <c r="BF166" i="6"/>
  <c r="BF168" i="6"/>
  <c r="BF169" i="6"/>
  <c r="BF172" i="6"/>
  <c r="BF173" i="6"/>
  <c r="BF174" i="6"/>
  <c r="BF175" i="6"/>
  <c r="BF179" i="6"/>
  <c r="BF183" i="6"/>
  <c r="BF185" i="6"/>
  <c r="BF186" i="6"/>
  <c r="BF188" i="6"/>
  <c r="BF189" i="6"/>
  <c r="BF190" i="6"/>
  <c r="BF197" i="6"/>
  <c r="BF199" i="6"/>
  <c r="BF200" i="6"/>
  <c r="BF204" i="6"/>
  <c r="BF206" i="6"/>
  <c r="BF208" i="6"/>
  <c r="BF211" i="6"/>
  <c r="BF212" i="6"/>
  <c r="BF214" i="6"/>
  <c r="BF215" i="6"/>
  <c r="BF219" i="6"/>
  <c r="BF220" i="6"/>
  <c r="BF221" i="6"/>
  <c r="BF223" i="6"/>
  <c r="BF224" i="6"/>
  <c r="BF226" i="6"/>
  <c r="BF228" i="6"/>
  <c r="BF229" i="6"/>
  <c r="BF230" i="6"/>
  <c r="BF232" i="6"/>
  <c r="F92" i="6"/>
  <c r="BF124" i="6"/>
  <c r="BF125" i="6"/>
  <c r="BF126" i="6"/>
  <c r="BF130" i="6"/>
  <c r="BF133" i="6"/>
  <c r="BF135" i="6"/>
  <c r="BF136" i="6"/>
  <c r="BF137" i="6"/>
  <c r="BF140" i="6"/>
  <c r="BF143" i="6"/>
  <c r="BF144" i="6"/>
  <c r="BF145" i="6"/>
  <c r="BF147" i="6"/>
  <c r="BF151" i="6"/>
  <c r="BF153" i="6"/>
  <c r="BF154" i="6"/>
  <c r="BF157" i="6"/>
  <c r="BF158" i="6"/>
  <c r="BF159" i="6"/>
  <c r="BF163" i="6"/>
  <c r="BF164" i="6"/>
  <c r="BF165" i="6"/>
  <c r="BF167" i="6"/>
  <c r="BF170" i="6"/>
  <c r="BF171" i="6"/>
  <c r="BF176" i="6"/>
  <c r="BF177" i="6"/>
  <c r="BF178" i="6"/>
  <c r="BF180" i="6"/>
  <c r="BF181" i="6"/>
  <c r="BF182" i="6"/>
  <c r="BF184" i="6"/>
  <c r="BF187" i="6"/>
  <c r="BF191" i="6"/>
  <c r="BF192" i="6"/>
  <c r="BF193" i="6"/>
  <c r="BF194" i="6"/>
  <c r="BF195" i="6"/>
  <c r="BF196" i="6"/>
  <c r="BF198" i="6"/>
  <c r="BF201" i="6"/>
  <c r="BF202" i="6"/>
  <c r="BF203" i="6"/>
  <c r="BF205" i="6"/>
  <c r="BF207" i="6"/>
  <c r="BF209" i="6"/>
  <c r="BF210" i="6"/>
  <c r="BF213" i="6"/>
  <c r="BF216" i="6"/>
  <c r="BF217" i="6"/>
  <c r="BF218" i="6"/>
  <c r="BF225" i="6"/>
  <c r="BF227" i="6"/>
  <c r="BF234" i="6"/>
  <c r="BF235" i="6"/>
  <c r="E85" i="5"/>
  <c r="J89" i="5"/>
  <c r="F92" i="5"/>
  <c r="BF129" i="5"/>
  <c r="BF130" i="5"/>
  <c r="BF131" i="5"/>
  <c r="BF132" i="5"/>
  <c r="BF135" i="5"/>
  <c r="BF137" i="5"/>
  <c r="BF138" i="5"/>
  <c r="BF139" i="5"/>
  <c r="BF143" i="5"/>
  <c r="BF146" i="5"/>
  <c r="BF147" i="5"/>
  <c r="BF148" i="5"/>
  <c r="BF151" i="5"/>
  <c r="BF152" i="5"/>
  <c r="BF158" i="5"/>
  <c r="BF160" i="5"/>
  <c r="BF168" i="5"/>
  <c r="BF169" i="5"/>
  <c r="BF171" i="5"/>
  <c r="BF172" i="5"/>
  <c r="BF174" i="5"/>
  <c r="BF175" i="5"/>
  <c r="BF176" i="5"/>
  <c r="BF177" i="5"/>
  <c r="BF178" i="5"/>
  <c r="BF180" i="5"/>
  <c r="BF181" i="5"/>
  <c r="BF185" i="5"/>
  <c r="BF186" i="5"/>
  <c r="BF187" i="5"/>
  <c r="BF193" i="5"/>
  <c r="BF195" i="5"/>
  <c r="BF198" i="5"/>
  <c r="BF199" i="5"/>
  <c r="BF201" i="5"/>
  <c r="BF203" i="5"/>
  <c r="BF204" i="5"/>
  <c r="BF205" i="5"/>
  <c r="BF206" i="5"/>
  <c r="BF207" i="5"/>
  <c r="BF209" i="5"/>
  <c r="BF210" i="5"/>
  <c r="BF211" i="5"/>
  <c r="BF213" i="5"/>
  <c r="BF214" i="5"/>
  <c r="BF215" i="5"/>
  <c r="BF217" i="5"/>
  <c r="BF218" i="5"/>
  <c r="BF219" i="5"/>
  <c r="J92" i="5"/>
  <c r="BF127" i="5"/>
  <c r="BF128" i="5"/>
  <c r="BF136" i="5"/>
  <c r="BF140" i="5"/>
  <c r="BF141" i="5"/>
  <c r="BF142" i="5"/>
  <c r="BF145" i="5"/>
  <c r="BF149" i="5"/>
  <c r="BF150" i="5"/>
  <c r="BF153" i="5"/>
  <c r="BF154" i="5"/>
  <c r="BF156" i="5"/>
  <c r="BF157" i="5"/>
  <c r="BF159" i="5"/>
  <c r="BF162" i="5"/>
  <c r="BF163" i="5"/>
  <c r="BF164" i="5"/>
  <c r="BF165" i="5"/>
  <c r="BF166" i="5"/>
  <c r="BF167" i="5"/>
  <c r="BF173" i="5"/>
  <c r="BF179" i="5"/>
  <c r="BF182" i="5"/>
  <c r="BF183" i="5"/>
  <c r="BF184" i="5"/>
  <c r="BF188" i="5"/>
  <c r="BF189" i="5"/>
  <c r="BF190" i="5"/>
  <c r="BF191" i="5"/>
  <c r="BF192" i="5"/>
  <c r="BF196" i="5"/>
  <c r="BF197" i="5"/>
  <c r="BF200" i="5"/>
  <c r="BF202" i="5"/>
  <c r="BF208" i="5"/>
  <c r="BF212" i="5"/>
  <c r="J89" i="4"/>
  <c r="J92" i="4"/>
  <c r="BF129" i="4"/>
  <c r="BF130" i="4"/>
  <c r="BF131" i="4"/>
  <c r="BF132" i="4"/>
  <c r="BF133" i="4"/>
  <c r="BF138" i="4"/>
  <c r="BF139" i="4"/>
  <c r="BF142" i="4"/>
  <c r="BF143" i="4"/>
  <c r="BF144" i="4"/>
  <c r="BF149" i="4"/>
  <c r="BF150" i="4"/>
  <c r="BF151" i="4"/>
  <c r="BF152" i="4"/>
  <c r="BF157" i="4"/>
  <c r="BF161" i="4"/>
  <c r="BF166" i="4"/>
  <c r="E85" i="4"/>
  <c r="F92" i="4"/>
  <c r="BF134" i="4"/>
  <c r="BF135" i="4"/>
  <c r="BF136" i="4"/>
  <c r="BF137" i="4"/>
  <c r="BF140" i="4"/>
  <c r="BF146" i="4"/>
  <c r="BF153" i="4"/>
  <c r="BF154" i="4"/>
  <c r="BF155" i="4"/>
  <c r="BF156" i="4"/>
  <c r="BF158" i="4"/>
  <c r="BF163" i="4"/>
  <c r="BF164" i="4"/>
  <c r="J89" i="3"/>
  <c r="J92" i="3"/>
  <c r="F125" i="3"/>
  <c r="BF131" i="3"/>
  <c r="BF132" i="3"/>
  <c r="BF133" i="3"/>
  <c r="BF138" i="3"/>
  <c r="BF145" i="3"/>
  <c r="BF147" i="3"/>
  <c r="BF150" i="3"/>
  <c r="BF151" i="3"/>
  <c r="BF153" i="3"/>
  <c r="BF156" i="3"/>
  <c r="BF157" i="3"/>
  <c r="BF158" i="3"/>
  <c r="BF160" i="3"/>
  <c r="BF165" i="3"/>
  <c r="BF168" i="3"/>
  <c r="BF169" i="3"/>
  <c r="BF170" i="3"/>
  <c r="BF171" i="3"/>
  <c r="BF173" i="3"/>
  <c r="BF174" i="3"/>
  <c r="BF175" i="3"/>
  <c r="BF176" i="3"/>
  <c r="BF177" i="3"/>
  <c r="BF179" i="3"/>
  <c r="BF182" i="3"/>
  <c r="BF183" i="3"/>
  <c r="BF184" i="3"/>
  <c r="BF185" i="3"/>
  <c r="BF186" i="3"/>
  <c r="BF187" i="3"/>
  <c r="BF188" i="3"/>
  <c r="BF190" i="3"/>
  <c r="BF195" i="3"/>
  <c r="BF196" i="3"/>
  <c r="BF197" i="3"/>
  <c r="BF198" i="3"/>
  <c r="BF199" i="3"/>
  <c r="BF202" i="3"/>
  <c r="BF203" i="3"/>
  <c r="BF205" i="3"/>
  <c r="BF206" i="3"/>
  <c r="BF208" i="3"/>
  <c r="BF209" i="3"/>
  <c r="BF210" i="3"/>
  <c r="BF213" i="3"/>
  <c r="BF220" i="3"/>
  <c r="BF225" i="3"/>
  <c r="BF226" i="3"/>
  <c r="BF227" i="3"/>
  <c r="BF229" i="3"/>
  <c r="BF230" i="3"/>
  <c r="BF231" i="3"/>
  <c r="BF233" i="3"/>
  <c r="BF234" i="3"/>
  <c r="BF235" i="3"/>
  <c r="BF236" i="3"/>
  <c r="BF240" i="3"/>
  <c r="BF241" i="3"/>
  <c r="BF244" i="3"/>
  <c r="BF245" i="3"/>
  <c r="BF247" i="3"/>
  <c r="BF248" i="3"/>
  <c r="BF249" i="3"/>
  <c r="BF250" i="3"/>
  <c r="BF251" i="3"/>
  <c r="BF254" i="3"/>
  <c r="E85" i="3"/>
  <c r="BF134" i="3"/>
  <c r="BF135" i="3"/>
  <c r="BF136" i="3"/>
  <c r="BF137" i="3"/>
  <c r="BF139" i="3"/>
  <c r="BF140" i="3"/>
  <c r="BF141" i="3"/>
  <c r="BF142" i="3"/>
  <c r="BF143" i="3"/>
  <c r="BF144" i="3"/>
  <c r="BF148" i="3"/>
  <c r="BF152" i="3"/>
  <c r="BF154" i="3"/>
  <c r="BF155" i="3"/>
  <c r="BF159" i="3"/>
  <c r="BF161" i="3"/>
  <c r="BF162" i="3"/>
  <c r="BF163" i="3"/>
  <c r="BF172" i="3"/>
  <c r="BF178" i="3"/>
  <c r="BF180" i="3"/>
  <c r="BF189" i="3"/>
  <c r="BF191" i="3"/>
  <c r="BF192" i="3"/>
  <c r="BF193" i="3"/>
  <c r="BF200" i="3"/>
  <c r="BF201" i="3"/>
  <c r="BF204" i="3"/>
  <c r="BF207" i="3"/>
  <c r="BF211" i="3"/>
  <c r="BF212" i="3"/>
  <c r="BF214" i="3"/>
  <c r="BF215" i="3"/>
  <c r="BF217" i="3"/>
  <c r="BF218" i="3"/>
  <c r="BF219" i="3"/>
  <c r="BF221" i="3"/>
  <c r="BF222" i="3"/>
  <c r="BF223" i="3"/>
  <c r="BF224" i="3"/>
  <c r="BF228" i="3"/>
  <c r="BF232" i="3"/>
  <c r="BF237" i="3"/>
  <c r="BF238" i="3"/>
  <c r="BF239" i="3"/>
  <c r="BF242" i="3"/>
  <c r="BF243" i="3"/>
  <c r="BF246" i="3"/>
  <c r="BF252" i="3"/>
  <c r="BF253" i="3"/>
  <c r="BF255" i="3"/>
  <c r="BF256" i="3"/>
  <c r="BF259" i="3"/>
  <c r="BF260" i="3"/>
  <c r="E85" i="2"/>
  <c r="J89" i="2"/>
  <c r="J92" i="2"/>
  <c r="F137" i="2"/>
  <c r="BF144" i="2"/>
  <c r="BF145" i="2"/>
  <c r="BF148" i="2"/>
  <c r="BF150" i="2"/>
  <c r="BF152" i="2"/>
  <c r="BF154" i="2"/>
  <c r="BF156" i="2"/>
  <c r="BF161" i="2"/>
  <c r="BF162" i="2"/>
  <c r="BF167" i="2"/>
  <c r="BF168" i="2"/>
  <c r="BF171" i="2"/>
  <c r="BF173" i="2"/>
  <c r="BF175" i="2"/>
  <c r="BF179" i="2"/>
  <c r="BF180" i="2"/>
  <c r="BF188" i="2"/>
  <c r="BF189" i="2"/>
  <c r="BF190" i="2"/>
  <c r="BF192" i="2"/>
  <c r="BF193" i="2"/>
  <c r="BF194" i="2"/>
  <c r="BF197" i="2"/>
  <c r="BF202" i="2"/>
  <c r="BF205" i="2"/>
  <c r="BF206" i="2"/>
  <c r="BF207" i="2"/>
  <c r="BF208" i="2"/>
  <c r="BF216" i="2"/>
  <c r="BF218" i="2"/>
  <c r="BF220" i="2"/>
  <c r="BF223" i="2"/>
  <c r="BF224" i="2"/>
  <c r="BF226" i="2"/>
  <c r="BF228" i="2"/>
  <c r="BF231" i="2"/>
  <c r="BF232" i="2"/>
  <c r="BF234" i="2"/>
  <c r="BF235" i="2"/>
  <c r="BF238" i="2"/>
  <c r="BF241" i="2"/>
  <c r="BF243" i="2"/>
  <c r="BF245" i="2"/>
  <c r="BF246" i="2"/>
  <c r="BF248" i="2"/>
  <c r="BF249" i="2"/>
  <c r="BF252" i="2"/>
  <c r="BF253" i="2"/>
  <c r="BF256" i="2"/>
  <c r="BF257" i="2"/>
  <c r="BF258" i="2"/>
  <c r="BF264" i="2"/>
  <c r="BF265" i="2"/>
  <c r="BF266" i="2"/>
  <c r="BF267" i="2"/>
  <c r="BF271" i="2"/>
  <c r="BF272" i="2"/>
  <c r="BF274" i="2"/>
  <c r="BF279" i="2"/>
  <c r="BF280" i="2"/>
  <c r="BF281" i="2"/>
  <c r="BF282" i="2"/>
  <c r="BF284" i="2"/>
  <c r="BF285" i="2"/>
  <c r="BF287" i="2"/>
  <c r="BF289" i="2"/>
  <c r="BF291" i="2"/>
  <c r="BF293" i="2"/>
  <c r="BF296" i="2"/>
  <c r="BF297" i="2"/>
  <c r="BF298" i="2"/>
  <c r="BF300" i="2"/>
  <c r="BF301" i="2"/>
  <c r="BF303" i="2"/>
  <c r="BF304" i="2"/>
  <c r="BF313" i="2"/>
  <c r="BF314" i="2"/>
  <c r="BF319" i="2"/>
  <c r="BF320" i="2"/>
  <c r="BF321" i="2"/>
  <c r="BF322" i="2"/>
  <c r="BF324" i="2"/>
  <c r="BF327" i="2"/>
  <c r="BF331" i="2"/>
  <c r="BF332" i="2"/>
  <c r="BF334" i="2"/>
  <c r="BF335" i="2"/>
  <c r="BF336" i="2"/>
  <c r="BF337" i="2"/>
  <c r="BF338" i="2"/>
  <c r="BF340" i="2"/>
  <c r="BF341" i="2"/>
  <c r="BF344" i="2"/>
  <c r="BF347" i="2"/>
  <c r="BF348" i="2"/>
  <c r="BF350" i="2"/>
  <c r="BF351" i="2"/>
  <c r="BF352" i="2"/>
  <c r="BF357" i="2"/>
  <c r="BF361" i="2"/>
  <c r="BF362" i="2"/>
  <c r="BF366" i="2"/>
  <c r="BF369" i="2"/>
  <c r="BF373" i="2"/>
  <c r="BF375" i="2"/>
  <c r="BF378" i="2"/>
  <c r="BF382" i="2"/>
  <c r="BF384" i="2"/>
  <c r="BF386" i="2"/>
  <c r="BF387" i="2"/>
  <c r="BF389" i="2"/>
  <c r="BF393" i="2"/>
  <c r="BF396" i="2"/>
  <c r="BF143" i="2"/>
  <c r="BF146" i="2"/>
  <c r="BF147" i="2"/>
  <c r="BF149" i="2"/>
  <c r="BF151" i="2"/>
  <c r="BF153" i="2"/>
  <c r="BF155" i="2"/>
  <c r="BF158" i="2"/>
  <c r="BF159" i="2"/>
  <c r="BF160" i="2"/>
  <c r="BF163" i="2"/>
  <c r="BF164" i="2"/>
  <c r="BF165" i="2"/>
  <c r="BF166" i="2"/>
  <c r="BF170" i="2"/>
  <c r="BF172" i="2"/>
  <c r="BF174" i="2"/>
  <c r="BF176" i="2"/>
  <c r="BF177" i="2"/>
  <c r="BF178" i="2"/>
  <c r="BF181" i="2"/>
  <c r="BF182" i="2"/>
  <c r="BF183" i="2"/>
  <c r="BF184" i="2"/>
  <c r="BF185" i="2"/>
  <c r="BF186" i="2"/>
  <c r="BF191" i="2"/>
  <c r="BF195" i="2"/>
  <c r="BF196" i="2"/>
  <c r="BF198" i="2"/>
  <c r="BF199" i="2"/>
  <c r="BF201" i="2"/>
  <c r="BF203" i="2"/>
  <c r="BF209" i="2"/>
  <c r="BF210" i="2"/>
  <c r="BF211" i="2"/>
  <c r="BF212" i="2"/>
  <c r="BF213" i="2"/>
  <c r="BF214" i="2"/>
  <c r="BF215" i="2"/>
  <c r="BF217" i="2"/>
  <c r="BF219" i="2"/>
  <c r="BF221" i="2"/>
  <c r="BF222" i="2"/>
  <c r="BF225" i="2"/>
  <c r="BF227" i="2"/>
  <c r="BF229" i="2"/>
  <c r="BF230" i="2"/>
  <c r="BF233" i="2"/>
  <c r="BF237" i="2"/>
  <c r="BF239" i="2"/>
  <c r="BF240" i="2"/>
  <c r="BF242" i="2"/>
  <c r="BF244" i="2"/>
  <c r="BF247" i="2"/>
  <c r="BF250" i="2"/>
  <c r="BF251" i="2"/>
  <c r="BF254" i="2"/>
  <c r="BF255" i="2"/>
  <c r="BF259" i="2"/>
  <c r="BF260" i="2"/>
  <c r="BF261" i="2"/>
  <c r="BF262" i="2"/>
  <c r="BF263" i="2"/>
  <c r="BF268" i="2"/>
  <c r="BF269" i="2"/>
  <c r="BF270" i="2"/>
  <c r="BF277" i="2"/>
  <c r="BF278" i="2"/>
  <c r="BF286" i="2"/>
  <c r="BF288" i="2"/>
  <c r="BF290" i="2"/>
  <c r="BF294" i="2"/>
  <c r="BF295" i="2"/>
  <c r="BF299" i="2"/>
  <c r="BF302" i="2"/>
  <c r="BF305" i="2"/>
  <c r="BF306" i="2"/>
  <c r="BF307" i="2"/>
  <c r="BF308" i="2"/>
  <c r="BF310" i="2"/>
  <c r="BF311" i="2"/>
  <c r="BF315" i="2"/>
  <c r="BF316" i="2"/>
  <c r="BF317" i="2"/>
  <c r="BF318" i="2"/>
  <c r="BF325" i="2"/>
  <c r="BF326" i="2"/>
  <c r="BF328" i="2"/>
  <c r="BF329" i="2"/>
  <c r="BF330" i="2"/>
  <c r="BF339" i="2"/>
  <c r="BF342" i="2"/>
  <c r="BF343" i="2"/>
  <c r="BF345" i="2"/>
  <c r="BF346" i="2"/>
  <c r="BF349" i="2"/>
  <c r="BF353" i="2"/>
  <c r="BF354" i="2"/>
  <c r="BF355" i="2"/>
  <c r="BF356" i="2"/>
  <c r="BF358" i="2"/>
  <c r="BF359" i="2"/>
  <c r="BF360" i="2"/>
  <c r="BF363" i="2"/>
  <c r="BF364" i="2"/>
  <c r="BF367" i="2"/>
  <c r="BF368" i="2"/>
  <c r="BF370" i="2"/>
  <c r="BF371" i="2"/>
  <c r="BF374" i="2"/>
  <c r="BF376" i="2"/>
  <c r="BF377" i="2"/>
  <c r="BF379" i="2"/>
  <c r="BF380" i="2"/>
  <c r="BF383" i="2"/>
  <c r="BF385" i="2"/>
  <c r="BF390" i="2"/>
  <c r="BF392" i="2"/>
  <c r="BF394" i="2"/>
  <c r="BF397" i="2"/>
  <c r="BF398" i="2"/>
  <c r="BF400" i="2"/>
  <c r="BF401" i="2"/>
  <c r="F33" i="2"/>
  <c r="AZ95" i="1"/>
  <c r="F35" i="2"/>
  <c r="BB95" i="1" s="1"/>
  <c r="F33" i="3"/>
  <c r="AZ96" i="1" s="1"/>
  <c r="F36" i="3"/>
  <c r="BC96" i="1" s="1"/>
  <c r="F33" i="4"/>
  <c r="AZ97" i="1"/>
  <c r="J33" i="4"/>
  <c r="AV97" i="1" s="1"/>
  <c r="F36" i="4"/>
  <c r="BC97" i="1" s="1"/>
  <c r="F35" i="4"/>
  <c r="BB97" i="1" s="1"/>
  <c r="F33" i="5"/>
  <c r="AZ98" i="1"/>
  <c r="J33" i="5"/>
  <c r="AV98" i="1" s="1"/>
  <c r="F37" i="5"/>
  <c r="BD98" i="1" s="1"/>
  <c r="J33" i="6"/>
  <c r="AV99" i="1" s="1"/>
  <c r="F37" i="6"/>
  <c r="BD99" i="1"/>
  <c r="F36" i="2"/>
  <c r="BC95" i="1" s="1"/>
  <c r="J33" i="2"/>
  <c r="AV95" i="1" s="1"/>
  <c r="F37" i="2"/>
  <c r="BD95" i="1" s="1"/>
  <c r="J33" i="3"/>
  <c r="AV96" i="1"/>
  <c r="F35" i="3"/>
  <c r="BB96" i="1" s="1"/>
  <c r="F37" i="3"/>
  <c r="BD96" i="1" s="1"/>
  <c r="F37" i="4"/>
  <c r="BD97" i="1" s="1"/>
  <c r="F36" i="5"/>
  <c r="BC98" i="1"/>
  <c r="F35" i="5"/>
  <c r="BB98" i="1" s="1"/>
  <c r="F33" i="6"/>
  <c r="AZ99" i="1" s="1"/>
  <c r="F36" i="6"/>
  <c r="BC99" i="1" s="1"/>
  <c r="F35" i="6"/>
  <c r="BB99" i="1"/>
  <c r="R122" i="6" l="1"/>
  <c r="R121" i="6" s="1"/>
  <c r="R127" i="4"/>
  <c r="R126" i="4"/>
  <c r="R166" i="3"/>
  <c r="R129" i="3"/>
  <c r="R128" i="3"/>
  <c r="T133" i="5"/>
  <c r="T125" i="5" s="1"/>
  <c r="T127" i="4"/>
  <c r="T126" i="4" s="1"/>
  <c r="T166" i="3"/>
  <c r="T129" i="3"/>
  <c r="T128" i="3" s="1"/>
  <c r="R275" i="2"/>
  <c r="P141" i="2"/>
  <c r="T122" i="6"/>
  <c r="T121" i="6" s="1"/>
  <c r="P122" i="6"/>
  <c r="P121" i="6" s="1"/>
  <c r="AU99" i="1" s="1"/>
  <c r="R133" i="5"/>
  <c r="T275" i="2"/>
  <c r="R141" i="2"/>
  <c r="R140" i="2" s="1"/>
  <c r="P133" i="5"/>
  <c r="P125" i="5" s="1"/>
  <c r="AU98" i="1" s="1"/>
  <c r="R125" i="5"/>
  <c r="P127" i="4"/>
  <c r="P126" i="4"/>
  <c r="AU97" i="1"/>
  <c r="P166" i="3"/>
  <c r="P128" i="3"/>
  <c r="AU96" i="1" s="1"/>
  <c r="P275" i="2"/>
  <c r="T141" i="2"/>
  <c r="T140" i="2" s="1"/>
  <c r="BK141" i="2"/>
  <c r="J141" i="2"/>
  <c r="J97" i="2" s="1"/>
  <c r="BK166" i="3"/>
  <c r="J166" i="3" s="1"/>
  <c r="J102" i="3" s="1"/>
  <c r="BK257" i="3"/>
  <c r="J257" i="3" s="1"/>
  <c r="J107" i="3" s="1"/>
  <c r="BK127" i="4"/>
  <c r="J127" i="4" s="1"/>
  <c r="J97" i="4" s="1"/>
  <c r="BK133" i="5"/>
  <c r="J133" i="5"/>
  <c r="J98" i="5" s="1"/>
  <c r="BK122" i="6"/>
  <c r="J122" i="6"/>
  <c r="J97" i="6"/>
  <c r="BK275" i="2"/>
  <c r="J275" i="2" s="1"/>
  <c r="J106" i="2" s="1"/>
  <c r="BK129" i="3"/>
  <c r="J129" i="3" s="1"/>
  <c r="J97" i="3" s="1"/>
  <c r="BK147" i="4"/>
  <c r="J147" i="4"/>
  <c r="J101" i="4" s="1"/>
  <c r="BK159" i="4"/>
  <c r="J159" i="4" s="1"/>
  <c r="J103" i="4" s="1"/>
  <c r="F34" i="2"/>
  <c r="BA95" i="1" s="1"/>
  <c r="F34" i="3"/>
  <c r="BA96" i="1"/>
  <c r="F34" i="4"/>
  <c r="BA97" i="1" s="1"/>
  <c r="F34" i="5"/>
  <c r="BA98" i="1"/>
  <c r="J34" i="6"/>
  <c r="AW99" i="1" s="1"/>
  <c r="AT99" i="1" s="1"/>
  <c r="BD94" i="1"/>
  <c r="W33" i="1" s="1"/>
  <c r="J34" i="2"/>
  <c r="AW95" i="1" s="1"/>
  <c r="AT95" i="1" s="1"/>
  <c r="J34" i="3"/>
  <c r="AW96" i="1" s="1"/>
  <c r="AT96" i="1" s="1"/>
  <c r="J34" i="4"/>
  <c r="AW97" i="1" s="1"/>
  <c r="AT97" i="1" s="1"/>
  <c r="J34" i="5"/>
  <c r="AW98" i="1"/>
  <c r="AT98" i="1"/>
  <c r="AZ94" i="1"/>
  <c r="W29" i="1"/>
  <c r="BC94" i="1"/>
  <c r="W32" i="1" s="1"/>
  <c r="F34" i="6"/>
  <c r="BA99" i="1" s="1"/>
  <c r="BB94" i="1"/>
  <c r="W31" i="1"/>
  <c r="P140" i="2" l="1"/>
  <c r="AU95" i="1" s="1"/>
  <c r="AU94" i="1" s="1"/>
  <c r="BK125" i="5"/>
  <c r="J125" i="5"/>
  <c r="BK121" i="6"/>
  <c r="J121" i="6"/>
  <c r="BK140" i="2"/>
  <c r="J140" i="2" s="1"/>
  <c r="J30" i="2" s="1"/>
  <c r="AG95" i="1" s="1"/>
  <c r="BK128" i="3"/>
  <c r="J128" i="3" s="1"/>
  <c r="J96" i="3" s="1"/>
  <c r="BK126" i="4"/>
  <c r="J126" i="4" s="1"/>
  <c r="J30" i="4" s="1"/>
  <c r="AG97" i="1" s="1"/>
  <c r="J30" i="6"/>
  <c r="AG99" i="1" s="1"/>
  <c r="AX94" i="1"/>
  <c r="BA94" i="1"/>
  <c r="W30" i="1"/>
  <c r="J30" i="5"/>
  <c r="AG98" i="1" s="1"/>
  <c r="AY94" i="1"/>
  <c r="AV94" i="1"/>
  <c r="AK29" i="1"/>
  <c r="J39" i="6" l="1"/>
  <c r="J39" i="2"/>
  <c r="J39" i="5"/>
  <c r="J39" i="4"/>
  <c r="J96" i="2"/>
  <c r="J96" i="6"/>
  <c r="J96" i="4"/>
  <c r="J96" i="5"/>
  <c r="AN99" i="1"/>
  <c r="AN95" i="1"/>
  <c r="AN97" i="1"/>
  <c r="AN98" i="1"/>
  <c r="J30" i="3"/>
  <c r="AG96" i="1"/>
  <c r="AG94" i="1" s="1"/>
  <c r="AK26" i="1" s="1"/>
  <c r="AK35" i="1" s="1"/>
  <c r="AW94" i="1"/>
  <c r="AK30" i="1"/>
  <c r="J39" i="3" l="1"/>
  <c r="AN96" i="1"/>
  <c r="AT94" i="1"/>
  <c r="AN94" i="1"/>
</calcChain>
</file>

<file path=xl/sharedStrings.xml><?xml version="1.0" encoding="utf-8"?>
<sst xmlns="http://schemas.openxmlformats.org/spreadsheetml/2006/main" count="9304" uniqueCount="2172">
  <si>
    <t>Export Komplet</t>
  </si>
  <si>
    <t/>
  </si>
  <si>
    <t>2.0</t>
  </si>
  <si>
    <t>False</t>
  </si>
  <si>
    <t>{27e2dd10-a08c-4597-8624-0be3379cc9ce}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</si>
  <si>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</si>
  <si>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</si>
  <si>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</si>
  <si>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</si>
  <si>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</si>
  <si>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</si>
  <si>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</si>
  <si>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</si>
  <si>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210122KAT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</si>
  <si>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</si>
  <si>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</si>
  <si>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JASLE V OBCI VEĽKÉ RIPŇANY/ rekonštrukcia objektu so zmenou užívateľa/</t>
  </si>
  <si>
    <t>JKSO:</t>
  </si>
  <si>
    <t>KS:</t>
  </si>
  <si>
    <t>Miesto:</t>
  </si>
  <si>
    <t>Behynce, č. parcely 61/2, s.č.35</t>
  </si>
  <si>
    <t>Dátum:</t>
  </si>
  <si>
    <t>Objednávateľ:</t>
  </si>
  <si>
    <t>IČO:</t>
  </si>
  <si>
    <t>Obec Veľké Ripňany</t>
  </si>
  <si>
    <t>IČ DPH:</t>
  </si>
  <si>
    <t>Zhotoviteľ:</t>
  </si>
  <si>
    <t>Vyplň údaj</t>
  </si>
  <si>
    <t>Projektant: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</si>
  <si>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</si>
  <si>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</si>
  <si>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</si>
  <si>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</si>
  <si>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</si>
  <si>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</si>
  <si>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</si>
  <si>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</si>
  <si>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</si>
  <si>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</si>
  <si>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</si>
  <si>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</si>
  <si>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</si>
  <si>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</si>
  <si>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</si>
  <si>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</si>
  <si>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</si>
  <si>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</si>
  <si>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</si>
  <si>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</si>
  <si>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</si>
  <si>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</si>
  <si>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</si>
  <si>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</si>
  <si>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</si>
  <si>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</si>
  <si>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</si>
  <si>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</si>
  <si>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</si>
  <si>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</si>
  <si>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</si>
  <si>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</si>
  <si>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</si>
  <si>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</si>
  <si>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</si>
  <si>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</si>
  <si>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</si>
  <si>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</si>
  <si>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</si>
  <si>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</si>
  <si>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</si>
  <si>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</si>
  <si>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</si>
  <si>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</si>
  <si>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</si>
  <si>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</si>
  <si>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</si>
  <si>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</si>
  <si>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</si>
  <si>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</si>
  <si>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Stavebná časť</t>
  </si>
  <si>
    <t>STA</t>
  </si>
  <si>
    <t>{e2549a58-8c47-4c96-b9a4-f5270d2a8a29}</t>
  </si>
  <si>
    <t>2</t>
  </si>
  <si>
    <t>Zdravotechnika</t>
  </si>
  <si>
    <t>{1eda3b1d-8b4a-43a1-926d-265a315d7d33}</t>
  </si>
  <si>
    <t>3</t>
  </si>
  <si>
    <t>Plynofikácia</t>
  </si>
  <si>
    <t>{390876ea-504b-4ba7-9c82-2c7fb07b7d6d}</t>
  </si>
  <si>
    <t>4</t>
  </si>
  <si>
    <t>Ústredné kúrenie</t>
  </si>
  <si>
    <t>{fa19de00-5ea0-4f17-a9e9-c91553fbc82d}</t>
  </si>
  <si>
    <t>5</t>
  </si>
  <si>
    <t>Elektroimštalácia a bleskozvod</t>
  </si>
  <si>
    <t>{2f1a4746-cdc5-47b8-af97-59ef18495b13}</t>
  </si>
  <si>
    <t>KRYCÍ LIST ROZPOČTU</t>
  </si>
  <si>
    <t>Objekt:</t>
  </si>
  <si>
    <t>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</si>
  <si>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</si>
  <si>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</si>
  <si>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</si>
  <si>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</si>
  <si>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</si>
  <si>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</si>
  <si>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</si>
  <si>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</si>
  <si>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</si>
  <si>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</si>
  <si>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</si>
  <si>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</si>
  <si>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</si>
  <si>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</si>
  <si>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</si>
  <si>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</si>
  <si>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</si>
  <si>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</si>
  <si>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</si>
  <si>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</si>
  <si>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</si>
  <si>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</si>
  <si>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</si>
  <si>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</si>
  <si>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</si>
  <si>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777 - Podlahy syntetické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</si>
  <si>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</si>
  <si>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</si>
  <si>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</si>
  <si>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</si>
  <si>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</si>
  <si>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</si>
  <si>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</si>
  <si>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</si>
  <si>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</si>
  <si>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</si>
  <si>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</si>
  <si>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</si>
  <si>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</si>
  <si>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</si>
  <si>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</si>
  <si>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</si>
  <si>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</si>
  <si>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</si>
  <si>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</si>
  <si>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</si>
  <si>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132201101</t>
  </si>
  <si>
    <t>Výkop ryhy do šírky 600 mm v horn.3 do 100 m3</t>
  </si>
  <si>
    <t>m3</t>
  </si>
  <si>
    <t>424815156</t>
  </si>
  <si>
    <t>132201109</t>
  </si>
  <si>
    <t>Príplatok k cene za lepivosť pri hĺbení rýh šírky do 600 mm zapažených i nezapažených s urovnaním dna v hornine 3</t>
  </si>
  <si>
    <t>-1553132375</t>
  </si>
  <si>
    <t>132211101</t>
  </si>
  <si>
    <t>Hĺbenie rýh šírky do 600 mm v  hornine tr.3 - ručným náradím</t>
  </si>
  <si>
    <t>-708039254</t>
  </si>
  <si>
    <t>132211119</t>
  </si>
  <si>
    <t>Príplatok za lepivosť pri hĺbení rýh š do 600 mm ručným náradím v hornine tr. 3</t>
  </si>
  <si>
    <t>-1520567377</t>
  </si>
  <si>
    <t>133201201</t>
  </si>
  <si>
    <t>Výkop pätky nezapaženej, hornina 3 do 100 m3</t>
  </si>
  <si>
    <t>-537862649</t>
  </si>
  <si>
    <t>6</t>
  </si>
  <si>
    <t>133201209</t>
  </si>
  <si>
    <t>Príplatok k cenám za lepivosť horniny tr.3</t>
  </si>
  <si>
    <t>1655339615</t>
  </si>
  <si>
    <t>7</t>
  </si>
  <si>
    <t>139711101</t>
  </si>
  <si>
    <t>Výkop v uzavretých priestoroch s naložením výkopu na dopravný prostriedok v hornine 1 až 4</t>
  </si>
  <si>
    <t>1535982283</t>
  </si>
  <si>
    <t>8</t>
  </si>
  <si>
    <t>162501102</t>
  </si>
  <si>
    <t>Vodorovné premiestnenie výkopku po spevnenej ceste z horniny tr.1-4, do 100 m3 na vzdialenosť do 3000 m</t>
  </si>
  <si>
    <t>850570234</t>
  </si>
  <si>
    <t>9</t>
  </si>
  <si>
    <t>162501105</t>
  </si>
  <si>
    <t>Vodorovné premiestnenie výkopku po spevnenej ceste z horniny tr.1-4, do 100 m3, príplatok k cene za každých ďalšich a začatých 1000 m</t>
  </si>
  <si>
    <t>1992443086</t>
  </si>
  <si>
    <t>10</t>
  </si>
  <si>
    <t>167101101</t>
  </si>
  <si>
    <t>Nakladanie neuľahnutého výkopku z hornín tr.1-4 do 100 m3</t>
  </si>
  <si>
    <t>-792132841</t>
  </si>
  <si>
    <t>11</t>
  </si>
  <si>
    <t>171201201</t>
  </si>
  <si>
    <t>Uloženie sypaniny na skládky do 100 m3</t>
  </si>
  <si>
    <t>1575175914</t>
  </si>
  <si>
    <t>12</t>
  </si>
  <si>
    <t>171209002</t>
  </si>
  <si>
    <t>Poplatok za skladovanie - zemina a kamenivo (17 05) ostatné</t>
  </si>
  <si>
    <t>t</t>
  </si>
  <si>
    <t>-339867802</t>
  </si>
  <si>
    <t>13</t>
  </si>
  <si>
    <t>174201101</t>
  </si>
  <si>
    <t>Zásyp kamenivom bez zhutnenia jám, šachiet, rýh, zárezov alebo okolo objektov do 100 m3</t>
  </si>
  <si>
    <t>-1195428305</t>
  </si>
  <si>
    <t>14</t>
  </si>
  <si>
    <t>M</t>
  </si>
  <si>
    <t>5834522700</t>
  </si>
  <si>
    <t>Dodávka kameniva na okapový chodník</t>
  </si>
  <si>
    <t>-450524445</t>
  </si>
  <si>
    <t>Zakladanie</t>
  </si>
  <si>
    <t>15</t>
  </si>
  <si>
    <t>271563001</t>
  </si>
  <si>
    <t>Násyp pod základové  konštrukcie so zhutnením z kameniva drobného ťaženého 0-4 mm</t>
  </si>
  <si>
    <t>-131768927</t>
  </si>
  <si>
    <t>16</t>
  </si>
  <si>
    <t>273313521</t>
  </si>
  <si>
    <t>Betón základových dosiek, prostý tr. C 12/15 (podkladný betón)</t>
  </si>
  <si>
    <t>841058143</t>
  </si>
  <si>
    <t>17</t>
  </si>
  <si>
    <t>273351217</t>
  </si>
  <si>
    <t>Debnenie stien základových dosiek, zhotovenie-tradičné</t>
  </si>
  <si>
    <t>m2</t>
  </si>
  <si>
    <t>717543801</t>
  </si>
  <si>
    <t>18</t>
  </si>
  <si>
    <t>273351218</t>
  </si>
  <si>
    <t>Debnenie stien základových dosiek, odstránenie-tradičné</t>
  </si>
  <si>
    <t>465068726</t>
  </si>
  <si>
    <t>19</t>
  </si>
  <si>
    <t>273362411</t>
  </si>
  <si>
    <t>Výstuž základových dosiek zo zvár. sietí KARI, priemer drôtu 5/5 mm, veľkosť oka 100x100 mm</t>
  </si>
  <si>
    <t>-710870256</t>
  </si>
  <si>
    <t>274271300</t>
  </si>
  <si>
    <t>Murivo základových pásov (m3) z DT 50x15x25 s betónovou výplňou C 16/20 hr. 150 mm</t>
  </si>
  <si>
    <t>-64677658</t>
  </si>
  <si>
    <t>21</t>
  </si>
  <si>
    <t>274271301</t>
  </si>
  <si>
    <t>Murivo základových pásov (m3) z DT 50x20x25 s betónovou výplňou C 16/20 hr. 200 mm</t>
  </si>
  <si>
    <t>-1070173610</t>
  </si>
  <si>
    <t>22</t>
  </si>
  <si>
    <t>274271303</t>
  </si>
  <si>
    <t>Murivo základových pásov (m3) z DT 50x30x25 s betónovou výplňou C 16/20 hr. 300 mm</t>
  </si>
  <si>
    <t>-1853455925</t>
  </si>
  <si>
    <t>23</t>
  </si>
  <si>
    <t>274313521</t>
  </si>
  <si>
    <t>Betón základových pásov, prostý tr. C 12/15</t>
  </si>
  <si>
    <t>-1717032063</t>
  </si>
  <si>
    <t>24</t>
  </si>
  <si>
    <t>274361825</t>
  </si>
  <si>
    <t>Výstuž pre murivo základových pásov z DT s betónovou výplňou z ocele 10505</t>
  </si>
  <si>
    <t>691625845</t>
  </si>
  <si>
    <t>25</t>
  </si>
  <si>
    <t>275313521</t>
  </si>
  <si>
    <t>Betón základových pätiek, prostý tr. C 12/15</t>
  </si>
  <si>
    <t>-197509959</t>
  </si>
  <si>
    <t>Zvislé a kompletné konštrukcie</t>
  </si>
  <si>
    <t>26</t>
  </si>
  <si>
    <t>310239211</t>
  </si>
  <si>
    <t>Zamurovanie otvoru s plochou nad 1 do 4m2 v murive nadzákladného tehlami na maltu vápennocementovú</t>
  </si>
  <si>
    <t>-1509452831</t>
  </si>
  <si>
    <t>27</t>
  </si>
  <si>
    <t>311208157</t>
  </si>
  <si>
    <t>Podrezávanie tehlového muriva diamantovým lanom hr. do 650 mm s vložením vodorovnej izolácie</t>
  </si>
  <si>
    <t>m</t>
  </si>
  <si>
    <t>-1401041416</t>
  </si>
  <si>
    <t>28</t>
  </si>
  <si>
    <t>311272512</t>
  </si>
  <si>
    <t>Murivo nosné (m3) z tvárnic YTONG hr. 300 mm P3-450 PDK, na MVC a maltu YTONG (300x249x599)</t>
  </si>
  <si>
    <t>-514403869</t>
  </si>
  <si>
    <t>29</t>
  </si>
  <si>
    <t>311272561</t>
  </si>
  <si>
    <t>Murivo nosné (m3) z tvárnic YTONG hr. 200 mm P4-550, na MVC a maltu YTONG (200x249x599)</t>
  </si>
  <si>
    <t>-1566283446</t>
  </si>
  <si>
    <t>30</t>
  </si>
  <si>
    <t>311275651.S</t>
  </si>
  <si>
    <t>Murivo nosné (m3) z pórobetónových tvárnic PDK pevnosti do P2, do 400 kg/m3 hrúbky 450 mm</t>
  </si>
  <si>
    <t>1764378691</t>
  </si>
  <si>
    <t>31</t>
  </si>
  <si>
    <t>317165122</t>
  </si>
  <si>
    <t>Prekladový trámec šírky 150 mm, výšky 124 mm, dĺžky 1250 mm</t>
  </si>
  <si>
    <t>ks</t>
  </si>
  <si>
    <t>-1507963245</t>
  </si>
  <si>
    <t>32</t>
  </si>
  <si>
    <t>317165123</t>
  </si>
  <si>
    <t>Prekladový trámec šírky 150 mm, výšky 124 mm, dĺžky 1500 mm</t>
  </si>
  <si>
    <t>1991954200</t>
  </si>
  <si>
    <t>33</t>
  </si>
  <si>
    <t>317165127</t>
  </si>
  <si>
    <t>Prekladový trámec YTONG šírky 150 mm, výšky 124 mm, dĺžky 2500 mm</t>
  </si>
  <si>
    <t>1791915913</t>
  </si>
  <si>
    <t>34</t>
  </si>
  <si>
    <t>331321310</t>
  </si>
  <si>
    <t>Betón stĺpov a pilierov hranatých, ťahadiel, rámových stojok, vzpier, železový (bez výstuže) tr. C 16/20</t>
  </si>
  <si>
    <t>-2062992284</t>
  </si>
  <si>
    <t>35</t>
  </si>
  <si>
    <t>331351101</t>
  </si>
  <si>
    <t>Debnenie hranatých stĺpov prierezu pravouhlého štvoruholníka výšky do 4 m, zhotovenie-dielce</t>
  </si>
  <si>
    <t>1251374241</t>
  </si>
  <si>
    <t>36</t>
  </si>
  <si>
    <t>331351102</t>
  </si>
  <si>
    <t>Debnenie hranatých stĺpov prierezu pravouhlého štvoruholníka výšky do 4 m, odstránenie-dielce</t>
  </si>
  <si>
    <t>-109909615</t>
  </si>
  <si>
    <t>37</t>
  </si>
  <si>
    <t>331361821</t>
  </si>
  <si>
    <t>Výstuž stĺpov, pilierov, stojok hranatých z bet. ocele 10505</t>
  </si>
  <si>
    <t>-1976933982</t>
  </si>
  <si>
    <t>38</t>
  </si>
  <si>
    <t>340239212</t>
  </si>
  <si>
    <t>Zamurovanie otvoru s plochou do 4 m2 tehlami pálenými v stenách hr. nad 100 mm</t>
  </si>
  <si>
    <t>-278876689</t>
  </si>
  <si>
    <t>39</t>
  </si>
  <si>
    <t>342272102</t>
  </si>
  <si>
    <t>Priečky z tvárnic YTONG hr. 100 mm P2-500 hladkých, na MVC a maltu YTONG (100x249x599)</t>
  </si>
  <si>
    <t>-486122215</t>
  </si>
  <si>
    <t>40</t>
  </si>
  <si>
    <t>342272104</t>
  </si>
  <si>
    <t>Priečky z tvárnic YTONG hr. 150 mm P2-500 hladkých, na MVC a maltu YTONG (150x249x599)</t>
  </si>
  <si>
    <t>-1138900245</t>
  </si>
  <si>
    <t>41</t>
  </si>
  <si>
    <t>342948112</t>
  </si>
  <si>
    <t>Ukotvenie priečok k murovaným konštrukciám priskrutkovaním</t>
  </si>
  <si>
    <t>1205433541</t>
  </si>
  <si>
    <t>42</t>
  </si>
  <si>
    <t>349231821</t>
  </si>
  <si>
    <t>Primurovka ostenia z  tehál nad 150 do 300 mm</t>
  </si>
  <si>
    <t>-2125750294</t>
  </si>
  <si>
    <t>Vodorovné konštrukcie</t>
  </si>
  <si>
    <t>43</t>
  </si>
  <si>
    <t>413321313</t>
  </si>
  <si>
    <t>Betón nosníkov, železový tr. C 16/20</t>
  </si>
  <si>
    <t>-1468238895</t>
  </si>
  <si>
    <t>44</t>
  </si>
  <si>
    <t>413351107</t>
  </si>
  <si>
    <t>Debnenie nosníka zhotovenie-dielce</t>
  </si>
  <si>
    <t>726316322</t>
  </si>
  <si>
    <t>45</t>
  </si>
  <si>
    <t>413351108</t>
  </si>
  <si>
    <t>Debnenie nosníka odstránenie-dielce</t>
  </si>
  <si>
    <t>-535968684</t>
  </si>
  <si>
    <t>46</t>
  </si>
  <si>
    <t>413351213</t>
  </si>
  <si>
    <t>Podporná konštrukcia nosníkov výšky do 4 m zaťaženia do 10 kPa - zhotovenie</t>
  </si>
  <si>
    <t>-742234800</t>
  </si>
  <si>
    <t>47</t>
  </si>
  <si>
    <t>413351214</t>
  </si>
  <si>
    <t>Podporná konštrukcia nosníkov výšky do 4 m zaťaženia do 10 kPa - odstránenie</t>
  </si>
  <si>
    <t>-463918306</t>
  </si>
  <si>
    <t>48</t>
  </si>
  <si>
    <t>413361821</t>
  </si>
  <si>
    <t>Výstuž  nosníkov a trámov, bez rozdielu tvaru a uloženia, 10505 (odhad)</t>
  </si>
  <si>
    <t>126106417</t>
  </si>
  <si>
    <t>49</t>
  </si>
  <si>
    <t>417321313</t>
  </si>
  <si>
    <t>Betón stužujúcich pásov a vencov železový tr. C 16/20</t>
  </si>
  <si>
    <t>80073941</t>
  </si>
  <si>
    <t>50</t>
  </si>
  <si>
    <t>417351115</t>
  </si>
  <si>
    <t>Debnenie bočníc stužujúcich pásov a vencov vrátane vzpier zhotovenie</t>
  </si>
  <si>
    <t>-4576048</t>
  </si>
  <si>
    <t>51</t>
  </si>
  <si>
    <t>417351116</t>
  </si>
  <si>
    <t>Debnenie bočníc stužujúcich pásov a vencov vrátane vzpier odstránenie</t>
  </si>
  <si>
    <t>163134407</t>
  </si>
  <si>
    <t>52</t>
  </si>
  <si>
    <t>417361821</t>
  </si>
  <si>
    <t>Výstuž stužujúcich pásov a vencov z betonárskej ocele 10505</t>
  </si>
  <si>
    <t>1495539475</t>
  </si>
  <si>
    <t>53</t>
  </si>
  <si>
    <t>417391151</t>
  </si>
  <si>
    <t>Montáž obkladu betónových konštrukcií vykonaný súčasne s betónovaním extrudovaným polystyrénom</t>
  </si>
  <si>
    <t>960412333</t>
  </si>
  <si>
    <t>54</t>
  </si>
  <si>
    <t>2837650060</t>
  </si>
  <si>
    <t>Styrodur 2800 C extrudovaný polystyrén - XPS hrúbka 100 mm</t>
  </si>
  <si>
    <t>-1379948017</t>
  </si>
  <si>
    <t>Komunikácie</t>
  </si>
  <si>
    <t>55</t>
  </si>
  <si>
    <t>564751111</t>
  </si>
  <si>
    <t>Podklad alebo kryt z kameniva hrubého drveného veľ. 32-63 mm s rozprestretím a zhutn.hr. 150 mm</t>
  </si>
  <si>
    <t>-2105589310</t>
  </si>
  <si>
    <t>56</t>
  </si>
  <si>
    <t>596911141.S</t>
  </si>
  <si>
    <t>Kladenie betónovej zámkovej dlažby komunikácií pre peších hr. 60 mm pre peších do 50 m2 so zriadením lôžka z kameniva hr. 30 mm</t>
  </si>
  <si>
    <t>-1850824530</t>
  </si>
  <si>
    <t>57</t>
  </si>
  <si>
    <t>592460009600.S</t>
  </si>
  <si>
    <t>Dlažba betónová zámková , hr.60 mm, prírodná</t>
  </si>
  <si>
    <t>-1968284620</t>
  </si>
  <si>
    <t>Úpravy povrchov, podlahy, osadenie</t>
  </si>
  <si>
    <t>58</t>
  </si>
  <si>
    <t>611460121</t>
  </si>
  <si>
    <t>Príprava vnútorného podkladu stropov penetráciou základnou</t>
  </si>
  <si>
    <t>1792237064</t>
  </si>
  <si>
    <t>59</t>
  </si>
  <si>
    <t>611460241</t>
  </si>
  <si>
    <t>Vnútorná omietka stropov vápennocementová jadrová (hrubá), hr. 10 mm</t>
  </si>
  <si>
    <t>-1329389541</t>
  </si>
  <si>
    <t>60</t>
  </si>
  <si>
    <t>611460385.S</t>
  </si>
  <si>
    <t>Vnútorná omietka stropov vápennocementová štuková (jemná), hr. 5 mm</t>
  </si>
  <si>
    <t>-458516994</t>
  </si>
  <si>
    <t>61</t>
  </si>
  <si>
    <t>612425931</t>
  </si>
  <si>
    <t>Omietka vnútorného ostenia okenného alebo dverného štuková</t>
  </si>
  <si>
    <t>1339762819</t>
  </si>
  <si>
    <t>62</t>
  </si>
  <si>
    <t>612460121</t>
  </si>
  <si>
    <t>Príprava vnútorného podkladu stien penetráciou základnou</t>
  </si>
  <si>
    <t>-140698839</t>
  </si>
  <si>
    <t>63</t>
  </si>
  <si>
    <t>612460231</t>
  </si>
  <si>
    <t>Vnútorná omietka stien cementová hrubá, hr. 10 mm (pod obklad)</t>
  </si>
  <si>
    <t>-972722181</t>
  </si>
  <si>
    <t>64</t>
  </si>
  <si>
    <t>612460241</t>
  </si>
  <si>
    <t>Vnútorná omietka stien vápennocementová jadrová (hrubá), hr. 10 mm</t>
  </si>
  <si>
    <t>298239003</t>
  </si>
  <si>
    <t>65</t>
  </si>
  <si>
    <t>612460385.S</t>
  </si>
  <si>
    <t>Vnútorná omietka stien vápennocementová štuková (jemná), hr. 5 mm</t>
  </si>
  <si>
    <t>-1678899889</t>
  </si>
  <si>
    <t>66</t>
  </si>
  <si>
    <t>612473185</t>
  </si>
  <si>
    <t>Príplatok za zabudované omietniky v ploche stien (meria sa v m2 plochy)</t>
  </si>
  <si>
    <t>606129247</t>
  </si>
  <si>
    <t>67</t>
  </si>
  <si>
    <t>612481119</t>
  </si>
  <si>
    <t>Potiahnutie vnútorných stien sklotextílnou mriežkou s celoplošným prilepením</t>
  </si>
  <si>
    <t>-572388947</t>
  </si>
  <si>
    <t>68</t>
  </si>
  <si>
    <t>621460121</t>
  </si>
  <si>
    <t>Príprava vonkajšieho podkladu podhľadov penetráciou základnou</t>
  </si>
  <si>
    <t>-1301557222</t>
  </si>
  <si>
    <t>69</t>
  </si>
  <si>
    <t>621462221</t>
  </si>
  <si>
    <t>Vonkajšia omietka podhľadov tenkovrstvová silikátová, škrabaná, hr. 1,5 mm</t>
  </si>
  <si>
    <t>1167126578</t>
  </si>
  <si>
    <t>70</t>
  </si>
  <si>
    <t>622460121</t>
  </si>
  <si>
    <t>Príprava vonkajšieho podkladu stien penetráciou základnou</t>
  </si>
  <si>
    <t>-1279429803</t>
  </si>
  <si>
    <t>71</t>
  </si>
  <si>
    <t>622464221</t>
  </si>
  <si>
    <t>Vonkajšia omietka stien tenkovrstvová silikátová,  škrabaná, hr. 1,5 mm</t>
  </si>
  <si>
    <t>920119864</t>
  </si>
  <si>
    <t>72</t>
  </si>
  <si>
    <t>622465111</t>
  </si>
  <si>
    <t>Vonkajšia omietka stien , mramorové zrná,  marmolit, jemnozrnná</t>
  </si>
  <si>
    <t>-1450226242</t>
  </si>
  <si>
    <t>73</t>
  </si>
  <si>
    <t>622481119</t>
  </si>
  <si>
    <t>Potiahnutie vonkajších stien sklotextílnou mriežkou s celoplošným prilepením</t>
  </si>
  <si>
    <t>1584253648</t>
  </si>
  <si>
    <t>74</t>
  </si>
  <si>
    <t>6224911pc</t>
  </si>
  <si>
    <t>Príplatok za viacfarebné zhotovenie celej výmery</t>
  </si>
  <si>
    <t>-1626991957</t>
  </si>
  <si>
    <t>75</t>
  </si>
  <si>
    <t>625250121.S</t>
  </si>
  <si>
    <t>Príplatok za zhotovenie vodorovnej podhľadovej konštrukcie z kontaktného zatepľovacieho systému z MW hr. do 190 mm</t>
  </si>
  <si>
    <t>1257467602</t>
  </si>
  <si>
    <t>76</t>
  </si>
  <si>
    <t>625250701.S</t>
  </si>
  <si>
    <t>Kontaktný zatepľovací systém z minerálnej vlny hr. 30 mm, skrutkovacie kotvy</t>
  </si>
  <si>
    <t>2139079230</t>
  </si>
  <si>
    <t>77</t>
  </si>
  <si>
    <t>625251384</t>
  </si>
  <si>
    <t>Kontaktný zatepľovací systém hr. 80 mm  - riešenie pre sokel (XPS), skrutkovacie kotvy</t>
  </si>
  <si>
    <t>754548950</t>
  </si>
  <si>
    <t>78</t>
  </si>
  <si>
    <t>625251576</t>
  </si>
  <si>
    <t>Kontaktný zatepľovací systém hr. 100 mm  - minerálne riešenie, skrutkovacie kotvy</t>
  </si>
  <si>
    <t>-852457911</t>
  </si>
  <si>
    <t>79</t>
  </si>
  <si>
    <t>631313511</t>
  </si>
  <si>
    <t>Podkladný betón z betónu prostého (m3) tr. C 12/15 hr.nad 80 do 120 mm</t>
  </si>
  <si>
    <t>176100856</t>
  </si>
  <si>
    <t>80</t>
  </si>
  <si>
    <t>631362412</t>
  </si>
  <si>
    <t>Výstuž mazanín z betónov (z kameniva) a z ľahkých betónov zo sietí KARI, priemer drôtu 5/5 mm, veľkosť oka 150x150 mm</t>
  </si>
  <si>
    <t>433410093</t>
  </si>
  <si>
    <t>81</t>
  </si>
  <si>
    <t>631571003</t>
  </si>
  <si>
    <t>Násyp zo štrkopiesku 0-32 (pre spevnenie podkladu)</t>
  </si>
  <si>
    <t>1431411178</t>
  </si>
  <si>
    <t>82</t>
  </si>
  <si>
    <t>632452248.S</t>
  </si>
  <si>
    <t>Cementový poter zo suchých zmesí (vhodný aj ako spádový), pevnosti v tlaku 25 MPa, hr. 40 - 50  mm</t>
  </si>
  <si>
    <t>-2063236916</t>
  </si>
  <si>
    <t>83</t>
  </si>
  <si>
    <t>642942111</t>
  </si>
  <si>
    <t>Osadenie oceľovej dverovej zárubne alebo rámu, plochy otvoru do 2,5 m2</t>
  </si>
  <si>
    <t>952363171</t>
  </si>
  <si>
    <t>84</t>
  </si>
  <si>
    <t>642944121</t>
  </si>
  <si>
    <t>Dodatočná montáž oceľovej dverovej zárubne, plochy otvoru do 2,5 m2</t>
  </si>
  <si>
    <t>2027456678</t>
  </si>
  <si>
    <t>85</t>
  </si>
  <si>
    <t>553310007200</t>
  </si>
  <si>
    <t xml:space="preserve">Zárubňa oceľová CgU šxvxhr 600x1970x100 mm </t>
  </si>
  <si>
    <t>1757741673</t>
  </si>
  <si>
    <t>86</t>
  </si>
  <si>
    <t>553310007700</t>
  </si>
  <si>
    <t xml:space="preserve">Zárubňa oceľová CgU šxvxhr 900x1970x100 mm </t>
  </si>
  <si>
    <t>1155751856</t>
  </si>
  <si>
    <t>87</t>
  </si>
  <si>
    <t>553310008800</t>
  </si>
  <si>
    <t xml:space="preserve">Zárubňa oceľová CgU šxvxhr 800x1970x160 mm </t>
  </si>
  <si>
    <t>-1044305381</t>
  </si>
  <si>
    <t>88</t>
  </si>
  <si>
    <t>553310008400</t>
  </si>
  <si>
    <t xml:space="preserve">Zárubňa oceľová CgU šxvxhr 600x1970x160 mm </t>
  </si>
  <si>
    <t>-615925776</t>
  </si>
  <si>
    <t>Ostatné konštrukcie a práce-búranie</t>
  </si>
  <si>
    <t>89</t>
  </si>
  <si>
    <t>916561111</t>
  </si>
  <si>
    <t>Osadenie záhonového alebo parkového obrubníka betón., do lôžka z bet. pros. tr. C 12/15 s bočnou oporou</t>
  </si>
  <si>
    <t>-348009974</t>
  </si>
  <si>
    <t>90</t>
  </si>
  <si>
    <t>592170001800</t>
  </si>
  <si>
    <t>Obrubník parkový, lxšxv 1000x50x200 mm, sivá</t>
  </si>
  <si>
    <t>-1886580097</t>
  </si>
  <si>
    <t>91</t>
  </si>
  <si>
    <t>919735123</t>
  </si>
  <si>
    <t>Rezanie existujúceho betónového krytu alebo podkladu hĺbky nad 100 do 150 mm</t>
  </si>
  <si>
    <t>-2005400071</t>
  </si>
  <si>
    <t>92</t>
  </si>
  <si>
    <t>941941041</t>
  </si>
  <si>
    <t>Montáž lešenia ľahkého pracovného radového s podlahami šírky nad 1,00 do 1,20 m, výšky do 10 m</t>
  </si>
  <si>
    <t>1074684826</t>
  </si>
  <si>
    <t>93</t>
  </si>
  <si>
    <t>941941291</t>
  </si>
  <si>
    <t>Príplatok za prvý a každý ďalší i začatý mesiac použitia lešenia ľahkého pracovného radového s podlahami šírky nad 1,00 do 1,20 m, výšky do 10 m</t>
  </si>
  <si>
    <t>156674397</t>
  </si>
  <si>
    <t>94</t>
  </si>
  <si>
    <t>941941841</t>
  </si>
  <si>
    <t>Demontáž lešenia ľahkého pracovného radového s podlahami šírky nad 1,00 do 1,20 m, výšky do 10 m</t>
  </si>
  <si>
    <t>314071050</t>
  </si>
  <si>
    <t>95</t>
  </si>
  <si>
    <t>941955002</t>
  </si>
  <si>
    <t>Lešenie ľahké pracovné pomocné s výškou lešeňovej podlahy nad 1,20 do 1,90 m</t>
  </si>
  <si>
    <t>-643671716</t>
  </si>
  <si>
    <t>96</t>
  </si>
  <si>
    <t>952901111</t>
  </si>
  <si>
    <t>Vyčistenie budov pri výške podlaží do 4m</t>
  </si>
  <si>
    <t>-3820800</t>
  </si>
  <si>
    <t>97</t>
  </si>
  <si>
    <t>952902110</t>
  </si>
  <si>
    <t>Čistenie povalových priestorov pred uložením tep. izolácie</t>
  </si>
  <si>
    <t>628322892</t>
  </si>
  <si>
    <t>98</t>
  </si>
  <si>
    <t>953945107</t>
  </si>
  <si>
    <t>Soklový profil SL 10 (hliníkový)</t>
  </si>
  <si>
    <t>-538157720</t>
  </si>
  <si>
    <t>99</t>
  </si>
  <si>
    <t>953995113</t>
  </si>
  <si>
    <t>Rohová lišta z PVC</t>
  </si>
  <si>
    <t>-1303222021</t>
  </si>
  <si>
    <t>100</t>
  </si>
  <si>
    <t>953995183</t>
  </si>
  <si>
    <t>Okenný a dverový dilatačný profil (plastový)</t>
  </si>
  <si>
    <t>388128888</t>
  </si>
  <si>
    <t>101</t>
  </si>
  <si>
    <t>962031132</t>
  </si>
  <si>
    <t>Búranie priečok z tehál pálených, plných alebo dutých hr. do 150 mm,  -0,19600t</t>
  </si>
  <si>
    <t>515994</t>
  </si>
  <si>
    <t>102</t>
  </si>
  <si>
    <t>962032231</t>
  </si>
  <si>
    <t>Búranie muriva nadzákladového z tehál pálených, vápenopieskových,cementových na maltu,  -1,90500t</t>
  </si>
  <si>
    <t>-1880347922</t>
  </si>
  <si>
    <t>103</t>
  </si>
  <si>
    <t>962032631</t>
  </si>
  <si>
    <t>Búranie komínov. muriva z tehál nad strechou na akúkoľvek maltu x,  -1,63300t</t>
  </si>
  <si>
    <t>-2026089965</t>
  </si>
  <si>
    <t>104</t>
  </si>
  <si>
    <t>965043431</t>
  </si>
  <si>
    <t>Búranie podkladov pod dlažby,  mazanín,betón s poterom,teracom hr.do 150 mm,  plochy do 4 m2 -2,20000t</t>
  </si>
  <si>
    <t>-681056329</t>
  </si>
  <si>
    <t>105</t>
  </si>
  <si>
    <t>965043441</t>
  </si>
  <si>
    <t>Búranie podkladov pod dlažby, liatych dlažieb a mazanín,betón s poterom,teracom hr.do 150 mm,  plochy nad 4 m2 -2,20000t</t>
  </si>
  <si>
    <t>1646880430</t>
  </si>
  <si>
    <t>106</t>
  </si>
  <si>
    <t>965081812</t>
  </si>
  <si>
    <t>Búranie dlažieb, z kamen., cement., terazzových, čadičových alebo keram. dĺžky , hr.nad 10 mm,  -0,06500t</t>
  </si>
  <si>
    <t>-1240315320</t>
  </si>
  <si>
    <t>107</t>
  </si>
  <si>
    <t>968061115</t>
  </si>
  <si>
    <t>Demontáž okien drevených, 1 bm obvodu - 0,008t</t>
  </si>
  <si>
    <t>593874192</t>
  </si>
  <si>
    <t>108</t>
  </si>
  <si>
    <t>968061116</t>
  </si>
  <si>
    <t>Demontáž dverí vchodových so zárubňou , 1 bm obvodu - 0,012t</t>
  </si>
  <si>
    <t>-1928025523</t>
  </si>
  <si>
    <t>109</t>
  </si>
  <si>
    <t>968061125</t>
  </si>
  <si>
    <t>Vyvesenie dreveného dverného krídla do suti plochy do 2 m2, -0,02400t</t>
  </si>
  <si>
    <t>-46841797</t>
  </si>
  <si>
    <t>110</t>
  </si>
  <si>
    <t>968072455</t>
  </si>
  <si>
    <t>Vybúranie kovových dverových zárubní plochy do 2 m2,  -0,07600t</t>
  </si>
  <si>
    <t>741699438</t>
  </si>
  <si>
    <t>111</t>
  </si>
  <si>
    <t>968072456</t>
  </si>
  <si>
    <t>Vybúranie kovových dverových zárubní plochy nad 2 m2,  -0,06300t</t>
  </si>
  <si>
    <t>-693595622</t>
  </si>
  <si>
    <t>112</t>
  </si>
  <si>
    <t>968072559</t>
  </si>
  <si>
    <t>Vybúranie kovových vrát plochy nad 5 m2,  -0,06600t</t>
  </si>
  <si>
    <t>1518483287</t>
  </si>
  <si>
    <t>113</t>
  </si>
  <si>
    <t>971033561</t>
  </si>
  <si>
    <t>Vybúranie otvorov v murive tehl. plochy do 1 m2 hr.do 600 mm,  -1,87500t</t>
  </si>
  <si>
    <t>-1622154851</t>
  </si>
  <si>
    <t>114</t>
  </si>
  <si>
    <t>971033651</t>
  </si>
  <si>
    <t>Vybúranie otvorov v murive tehl. plochy do 4 m2 hr.do 600 mm,  -1,87500t</t>
  </si>
  <si>
    <t>-1468985000</t>
  </si>
  <si>
    <t>115</t>
  </si>
  <si>
    <t>978011191</t>
  </si>
  <si>
    <t>Otlčenie omietok stropov vnútorných vápenných alebo vápennocementových v rozsahu do 100 %,  -0,05000t</t>
  </si>
  <si>
    <t>-620573</t>
  </si>
  <si>
    <t>116</t>
  </si>
  <si>
    <t>978013191</t>
  </si>
  <si>
    <t>Otlčenie omietok stien vnútorných vápenných alebo vápennocementových v rozsahu do 100 %,  -0,04600t</t>
  </si>
  <si>
    <t>-863722819</t>
  </si>
  <si>
    <t>117</t>
  </si>
  <si>
    <t>978059531</t>
  </si>
  <si>
    <t>Odsekanie a odobratie stien z obkladačiek vnútorných nad 2 m2,  -0,06800t</t>
  </si>
  <si>
    <t>-72781877</t>
  </si>
  <si>
    <t>118</t>
  </si>
  <si>
    <t>979011111</t>
  </si>
  <si>
    <t>Zvislá doprava sutiny a vybúraných hmôt za prvé podlažie nad alebo pod základným podlažím</t>
  </si>
  <si>
    <t>-1417600798</t>
  </si>
  <si>
    <t>119</t>
  </si>
  <si>
    <t>979081111</t>
  </si>
  <si>
    <t>Odvoz sutiny a vybúraných hmôt na skládku do 1 km</t>
  </si>
  <si>
    <t>-546956377</t>
  </si>
  <si>
    <t>120</t>
  </si>
  <si>
    <t>979081121</t>
  </si>
  <si>
    <t>Odvoz sutiny a vybúraných hmôt na skládku za každý ďalší 1 km</t>
  </si>
  <si>
    <t>307852265</t>
  </si>
  <si>
    <t>121</t>
  </si>
  <si>
    <t>979082111</t>
  </si>
  <si>
    <t>Vnútrostavenisková doprava sutiny a vybúraných hmôt do 10 m</t>
  </si>
  <si>
    <t>192971386</t>
  </si>
  <si>
    <t>122</t>
  </si>
  <si>
    <t>979082121</t>
  </si>
  <si>
    <t>Vnútrostavenisková doprava sutiny a vybúraných hmôt za každých ďalších 5 m</t>
  </si>
  <si>
    <t>709772691</t>
  </si>
  <si>
    <t>123</t>
  </si>
  <si>
    <t>979089612</t>
  </si>
  <si>
    <t>Poplatok za skladovanie - iné odpady zo stavieb a demolácií (17 09), ostatné</t>
  </si>
  <si>
    <t>-1748269580</t>
  </si>
  <si>
    <t>124</t>
  </si>
  <si>
    <t>HZS01</t>
  </si>
  <si>
    <t>Pomocné sekacie a búracie práce</t>
  </si>
  <si>
    <t>hod</t>
  </si>
  <si>
    <t>473856017</t>
  </si>
  <si>
    <t>Presun hmôt HSV</t>
  </si>
  <si>
    <t>125</t>
  </si>
  <si>
    <t>999281111</t>
  </si>
  <si>
    <t>Presun hmôt pre opravy a údržbu objektov vrátane vonkajších plášťov výšky do 25 m</t>
  </si>
  <si>
    <t>1222091396</t>
  </si>
  <si>
    <t>PSV</t>
  </si>
  <si>
    <t>Práce a dodávky PSV</t>
  </si>
  <si>
    <t>711</t>
  </si>
  <si>
    <t>Izolácie proti vode a vlhkosti</t>
  </si>
  <si>
    <t>126</t>
  </si>
  <si>
    <t>711111001</t>
  </si>
  <si>
    <t>Zhotovenie izolácie proti zemnej vlhkosti vodorovná náterom penetračným za studena</t>
  </si>
  <si>
    <t>1162355643</t>
  </si>
  <si>
    <t>127</t>
  </si>
  <si>
    <t>1116315000</t>
  </si>
  <si>
    <t>Lak asfaltový ALP-PENETRAL v sudoch</t>
  </si>
  <si>
    <t>-180944309</t>
  </si>
  <si>
    <t>128</t>
  </si>
  <si>
    <t>711141559</t>
  </si>
  <si>
    <t>Zhotovenie  izolácie proti zemnej vlhkosti a tlakovej vode vodorovná NAIP pritavením</t>
  </si>
  <si>
    <t>1418499516</t>
  </si>
  <si>
    <t>129</t>
  </si>
  <si>
    <t>6283310000</t>
  </si>
  <si>
    <t>Asfaltovaný pás pre spodné vrstvy hydroizolačných systémov GLASBIT G 200 S 40</t>
  </si>
  <si>
    <t>-1447533410</t>
  </si>
  <si>
    <t>130</t>
  </si>
  <si>
    <t>711142101</t>
  </si>
  <si>
    <t>Izolácia proti zemnej vlhkosti nopovou  fóliou- zvislá</t>
  </si>
  <si>
    <t>-1420690873</t>
  </si>
  <si>
    <t>131</t>
  </si>
  <si>
    <t>998711202.S</t>
  </si>
  <si>
    <t>Presun hmôt pre izoláciu proti vode v objektoch výšky nad 6 do 12 m</t>
  </si>
  <si>
    <t>%</t>
  </si>
  <si>
    <t>-1391535090</t>
  </si>
  <si>
    <t>713</t>
  </si>
  <si>
    <t>Izolácie tepelné</t>
  </si>
  <si>
    <t>132</t>
  </si>
  <si>
    <t>713111111</t>
  </si>
  <si>
    <t>Montáž tepelnej izolácie stropov minerálnou vlnou, vrchom kladenou voľne</t>
  </si>
  <si>
    <t>249568314</t>
  </si>
  <si>
    <t>133</t>
  </si>
  <si>
    <t>6314150110</t>
  </si>
  <si>
    <t>Tepelná izolácia pre  stropy , čadičová minerálna izolácia - doska 200x600x1000 mm</t>
  </si>
  <si>
    <t>281402614</t>
  </si>
  <si>
    <t>134</t>
  </si>
  <si>
    <t>713120010</t>
  </si>
  <si>
    <t>Zakrývanie tepelnej izolácie fóliou</t>
  </si>
  <si>
    <t>883650068</t>
  </si>
  <si>
    <t>135</t>
  </si>
  <si>
    <t>2832910100</t>
  </si>
  <si>
    <t>Fólia PE</t>
  </si>
  <si>
    <t>2037023233</t>
  </si>
  <si>
    <t>136</t>
  </si>
  <si>
    <t>713121111</t>
  </si>
  <si>
    <t>Montáž tepelnej izolácie podláh minerálnou vlnou, kladená voľne v jednej vrstve</t>
  </si>
  <si>
    <t>1418836322</t>
  </si>
  <si>
    <t>137</t>
  </si>
  <si>
    <t>6314150600</t>
  </si>
  <si>
    <t>Tepelná izolácia podlahy , čadičová minerálna izolácia - doska 40x600x1000 mm</t>
  </si>
  <si>
    <t>-2099758427</t>
  </si>
  <si>
    <t>138</t>
  </si>
  <si>
    <t>6314150620</t>
  </si>
  <si>
    <t>Tepelná izolácia podlahy , čadičová minerálna izolácia - doska 60x600x1000 mm</t>
  </si>
  <si>
    <t>-345818517</t>
  </si>
  <si>
    <t>139</t>
  </si>
  <si>
    <t>998713202.S</t>
  </si>
  <si>
    <t>Presun hmôt pre izolácie tepelné v objektoch výšky nad 6 m do 12 m</t>
  </si>
  <si>
    <t>652576312</t>
  </si>
  <si>
    <t>762</t>
  </si>
  <si>
    <t>Konštrukcie tesárske</t>
  </si>
  <si>
    <t>140</t>
  </si>
  <si>
    <t>762311103</t>
  </si>
  <si>
    <t>Montáž kotevných želiez, príložiek, pätiek, ťahadiel, s pripojením k drevenej konštrukcii</t>
  </si>
  <si>
    <t>280574863</t>
  </si>
  <si>
    <t>141</t>
  </si>
  <si>
    <t>5539570000</t>
  </si>
  <si>
    <t>Tyč závitová M 16 mm</t>
  </si>
  <si>
    <t>-1755674505</t>
  </si>
  <si>
    <t>142</t>
  </si>
  <si>
    <t>7623318pc</t>
  </si>
  <si>
    <t>Demontáž viazaných konštrukcií krovov</t>
  </si>
  <si>
    <t>-453178385</t>
  </si>
  <si>
    <t>143</t>
  </si>
  <si>
    <t>762333120</t>
  </si>
  <si>
    <t>Montáž viazaných konštrukcií krovov striech nepravidelného pôdorysu z reziva plochy 120-224 cm2</t>
  </si>
  <si>
    <t>-2025190253</t>
  </si>
  <si>
    <t>144</t>
  </si>
  <si>
    <t>762333130</t>
  </si>
  <si>
    <t>Montáž viazaných konštrukcií krovov striech nepravidelného pôdorysu z reziva plochy 224-288 cm2</t>
  </si>
  <si>
    <t>956268906</t>
  </si>
  <si>
    <t>145</t>
  </si>
  <si>
    <t>762333140</t>
  </si>
  <si>
    <t>Montáž viazaných konštrukcií krovov striech nepravidelného pôdorysu z reziva plochy 288-450 cm2</t>
  </si>
  <si>
    <t>208415814</t>
  </si>
  <si>
    <t>146</t>
  </si>
  <si>
    <t>7623331pc</t>
  </si>
  <si>
    <t>Montáž viazaných konštrukcií krovov striech nepravidelného pôdorysu z reziva plochy nad 450 cm2</t>
  </si>
  <si>
    <t>-1864142127</t>
  </si>
  <si>
    <t>147</t>
  </si>
  <si>
    <t>605420000400.S</t>
  </si>
  <si>
    <t>Rezivo stavebné zo smreku - hranené stredové rezivo , dĺ. 4000-6000 mm</t>
  </si>
  <si>
    <t>-150725343</t>
  </si>
  <si>
    <t>148</t>
  </si>
  <si>
    <t>762341202</t>
  </si>
  <si>
    <t>Montáž latovania zložitých striech pre sklon do 60°</t>
  </si>
  <si>
    <t>-1559116279</t>
  </si>
  <si>
    <t>149</t>
  </si>
  <si>
    <t>762341252</t>
  </si>
  <si>
    <t>Montáž kontralát pre sklon od 22° do 35°</t>
  </si>
  <si>
    <t>-1933956812</t>
  </si>
  <si>
    <t>150</t>
  </si>
  <si>
    <t>605430000200.S</t>
  </si>
  <si>
    <t>Rezivo stavebné zo smreku - strešné laty impregnované hr. 40 mm, š. 50 mm, dĺ. 4000-5000 mm</t>
  </si>
  <si>
    <t>706523081</t>
  </si>
  <si>
    <t>151</t>
  </si>
  <si>
    <t>762342812</t>
  </si>
  <si>
    <t>Demontáž latovania striech so sklonom do 60 st., pri osovej vzdialenosti lát 0,22-0,50 m,  -0.00500t</t>
  </si>
  <si>
    <t>-408307393</t>
  </si>
  <si>
    <t>152</t>
  </si>
  <si>
    <t>762395000</t>
  </si>
  <si>
    <t>Spojovacie prostriedky pre viazané konštrukcie krovov, debnenie a laťovanie, nadstrešné konštr., spádové kliny - svorky, dosky, klince, pásová oceľ, vruty</t>
  </si>
  <si>
    <t>1723130295</t>
  </si>
  <si>
    <t>153</t>
  </si>
  <si>
    <t>762421305</t>
  </si>
  <si>
    <t>Obloženie stropov alebo strešných podhľadov z dosiek OSB skrutkovaných na zraz hr. dosky 22 mm</t>
  </si>
  <si>
    <t>1681616561</t>
  </si>
  <si>
    <t>154</t>
  </si>
  <si>
    <t>762810016</t>
  </si>
  <si>
    <t>Záklop stropov z dosiek OSB skrutkovaných na trámy na zraz hr. dosky 22 mm</t>
  </si>
  <si>
    <t>2131113761</t>
  </si>
  <si>
    <t>155</t>
  </si>
  <si>
    <t>998762202.S</t>
  </si>
  <si>
    <t>Presun hmôt pre konštrukcie tesárske v objektoch výšky do 12 m</t>
  </si>
  <si>
    <t>57426132</t>
  </si>
  <si>
    <t>763</t>
  </si>
  <si>
    <t>Konštrukcie - drevostavby</t>
  </si>
  <si>
    <t>156</t>
  </si>
  <si>
    <t>763132110</t>
  </si>
  <si>
    <t>SDK podhľad , závesná dvojvrstvová kca profil montažný CD a nosný UD, dosky GKB hr. 12,5 mm</t>
  </si>
  <si>
    <t>-1653391653</t>
  </si>
  <si>
    <t>157</t>
  </si>
  <si>
    <t>998763403.S</t>
  </si>
  <si>
    <t>Presun hmôt pre sádrokartónové konštrukcie v stavbách (objektoch) výšky od 7 do 24 m</t>
  </si>
  <si>
    <t>491148814</t>
  </si>
  <si>
    <t>764</t>
  </si>
  <si>
    <t>Konštrukcie klampiarske</t>
  </si>
  <si>
    <t>158</t>
  </si>
  <si>
    <t>764351836</t>
  </si>
  <si>
    <t>Demontáž háka so sklonom žľabu do 30°  -0,00009t</t>
  </si>
  <si>
    <t>-61650294</t>
  </si>
  <si>
    <t>159</t>
  </si>
  <si>
    <t>764352810</t>
  </si>
  <si>
    <t>Demontáž žľabov pododkvapových polkruhových so sklonom do 30st. rš 330 mm,  -0,00330t</t>
  </si>
  <si>
    <t>-2101658973</t>
  </si>
  <si>
    <t>160</t>
  </si>
  <si>
    <t>764359810</t>
  </si>
  <si>
    <t>Demontáž kotlíka kónického, so sklonom žľabu do 30st.,  -0,00110t</t>
  </si>
  <si>
    <t>-721139267</t>
  </si>
  <si>
    <t>161</t>
  </si>
  <si>
    <t>764410530</t>
  </si>
  <si>
    <t>Oplechovanie parapetov z poplastovaného plechu, vrátane rohov r.š. 250 mm</t>
  </si>
  <si>
    <t>1592635051</t>
  </si>
  <si>
    <t>162</t>
  </si>
  <si>
    <t>764410850</t>
  </si>
  <si>
    <t>Demontáž oplechovania parapetov rš od 100 do 330 mm,  -0,00135t</t>
  </si>
  <si>
    <t>1052972921</t>
  </si>
  <si>
    <t>163</t>
  </si>
  <si>
    <t>764454802</t>
  </si>
  <si>
    <t>Demontáž odpadových rúr kruhových, s priemerom 120 mm,  -0,00285t</t>
  </si>
  <si>
    <t>-488891408</t>
  </si>
  <si>
    <t>164</t>
  </si>
  <si>
    <t>764751601</t>
  </si>
  <si>
    <t>Žľaby z PVC- s hákmi, čelami,rohmi a hrdlami priemer 160 mm</t>
  </si>
  <si>
    <t>1397326428</t>
  </si>
  <si>
    <t>165</t>
  </si>
  <si>
    <t>764951001</t>
  </si>
  <si>
    <t>Odpadové rúry z PVC-rovné priemer 100 mm</t>
  </si>
  <si>
    <t>1773332557</t>
  </si>
  <si>
    <t>166</t>
  </si>
  <si>
    <t>764998245</t>
  </si>
  <si>
    <t>Kotlík kónický  z PVC</t>
  </si>
  <si>
    <t>459086755</t>
  </si>
  <si>
    <t>167</t>
  </si>
  <si>
    <t>998764202.S</t>
  </si>
  <si>
    <t>Presun hmôt pre konštrukcie klampiarske v objektoch výšky nad 6 do 12 m</t>
  </si>
  <si>
    <t>2029162019</t>
  </si>
  <si>
    <t>765</t>
  </si>
  <si>
    <t>Konštrukcie - krytiny tvrdé</t>
  </si>
  <si>
    <t>168</t>
  </si>
  <si>
    <t>765311810</t>
  </si>
  <si>
    <t>Demontáž keramickej krytiny pálenej uloženej na sucho , do sutiny, sklon strechy do 45°, -0,05t</t>
  </si>
  <si>
    <t>1911253754</t>
  </si>
  <si>
    <t>169</t>
  </si>
  <si>
    <t>765331205</t>
  </si>
  <si>
    <t>Betónová krytina BRAMAC Klasik, zložitých striech, sklon od 22° do 35°</t>
  </si>
  <si>
    <t>898512140</t>
  </si>
  <si>
    <t>170</t>
  </si>
  <si>
    <t>765331407</t>
  </si>
  <si>
    <t>Hrebeň BRAMAC, s použitím vetracieho pásu ,sklon od 22° do 35°</t>
  </si>
  <si>
    <t>990232786</t>
  </si>
  <si>
    <t>171</t>
  </si>
  <si>
    <t>765331457</t>
  </si>
  <si>
    <t>Nárožie BRAMAC, s použitím vetracieho pásu sklon od 22° do 35°</t>
  </si>
  <si>
    <t>-1345805788</t>
  </si>
  <si>
    <t>172</t>
  </si>
  <si>
    <t>765331621</t>
  </si>
  <si>
    <t>Prirezanie a uchytenie rezaných škridiel BRAMAC, sklon od 7° do 35°</t>
  </si>
  <si>
    <t>2015824519</t>
  </si>
  <si>
    <t>173</t>
  </si>
  <si>
    <t>765331733</t>
  </si>
  <si>
    <t>Úžľabie BRAMAC, hliníkový pás, š. 500 mm</t>
  </si>
  <si>
    <t>-684406569</t>
  </si>
  <si>
    <t>174</t>
  </si>
  <si>
    <t>765331743</t>
  </si>
  <si>
    <t>Odkvapová hrana BRAMAC, pre profilovanú krytinu</t>
  </si>
  <si>
    <t>1931032050</t>
  </si>
  <si>
    <t>175</t>
  </si>
  <si>
    <t>765901345</t>
  </si>
  <si>
    <t>Strešná fólia BRAMAC 2S od 22° do 35°, na krokvy</t>
  </si>
  <si>
    <t>-1674480128</t>
  </si>
  <si>
    <t>176</t>
  </si>
  <si>
    <t>998765202.S</t>
  </si>
  <si>
    <t>Presun hmôt pre tvrdé krytiny v objektoch výšky nad 6 do 12 m</t>
  </si>
  <si>
    <t>-1113260369</t>
  </si>
  <si>
    <t>766</t>
  </si>
  <si>
    <t>Konštrukcie stolárske</t>
  </si>
  <si>
    <t>177</t>
  </si>
  <si>
    <t>766621081</t>
  </si>
  <si>
    <t>Montáž okna plastového na PUR penu</t>
  </si>
  <si>
    <t>373342173</t>
  </si>
  <si>
    <t>178</t>
  </si>
  <si>
    <t>611412pc1</t>
  </si>
  <si>
    <t>Plastové okno jednokrídlové  600x600 mm ,izolačné trojsklo, farba biela</t>
  </si>
  <si>
    <t>1495351959</t>
  </si>
  <si>
    <t>179</t>
  </si>
  <si>
    <t>611412pc2</t>
  </si>
  <si>
    <t>Plastové okno jednokrídlové 400x900 mm ,izolačné trojsklo, farba biela</t>
  </si>
  <si>
    <t>-1559846398</t>
  </si>
  <si>
    <t>180</t>
  </si>
  <si>
    <t>611412pc3</t>
  </si>
  <si>
    <t>Plastové okno jednokrídlové 600x900 mm ,izolačné trojsklo, farba biela</t>
  </si>
  <si>
    <t>-705922096</t>
  </si>
  <si>
    <t>181</t>
  </si>
  <si>
    <t>611412pc4</t>
  </si>
  <si>
    <t>Plastové okno jednokrídlové 1200x1500 mm ,izolačné trojsklo, farba biela</t>
  </si>
  <si>
    <t>-1547759101</t>
  </si>
  <si>
    <t>182</t>
  </si>
  <si>
    <t>611412pc5</t>
  </si>
  <si>
    <t>Plastové okno jednokrídlové 1500x1300 mm ,izolačné trojsklo, farba biela</t>
  </si>
  <si>
    <t>1023452535</t>
  </si>
  <si>
    <t>183</t>
  </si>
  <si>
    <t>611412pc6</t>
  </si>
  <si>
    <t>Plastové okno jednokrídlové 1500x1500 mm ,izolačné trojsklo, farba biela</t>
  </si>
  <si>
    <t>-67019741</t>
  </si>
  <si>
    <t>184</t>
  </si>
  <si>
    <t>611412pc7</t>
  </si>
  <si>
    <t>Plastové okno jednokrídlové 1800x1500 mm ,izolačné trojsklo, farba biela</t>
  </si>
  <si>
    <t>1247426831</t>
  </si>
  <si>
    <t>185</t>
  </si>
  <si>
    <t>611412pc8</t>
  </si>
  <si>
    <t>Plastové okno jednokrídlové 2100x1500 mm ,izolačné trojsklo, farba biela</t>
  </si>
  <si>
    <t>1431542084</t>
  </si>
  <si>
    <t>186</t>
  </si>
  <si>
    <t>766641161</t>
  </si>
  <si>
    <t>Montáž dverí plastových, vchodových, 1 m obvodu dverí, vrátane zárubne</t>
  </si>
  <si>
    <t>-1327698415</t>
  </si>
  <si>
    <t>187</t>
  </si>
  <si>
    <t>611413pc1</t>
  </si>
  <si>
    <t>Vchodové dvere plastové plné 900x2100 mm, farba biela</t>
  </si>
  <si>
    <t>-1629481473</t>
  </si>
  <si>
    <t>188</t>
  </si>
  <si>
    <t>611413pc2</t>
  </si>
  <si>
    <t>Vchodové dvere plastové plné 1100x2100 mm, farba biela</t>
  </si>
  <si>
    <t>-1188283810</t>
  </si>
  <si>
    <t>189</t>
  </si>
  <si>
    <t>611413pc3</t>
  </si>
  <si>
    <t>Vchodové dvere plastové dvojkrídlové, zasklené, 1800x2100 mm, farba biela</t>
  </si>
  <si>
    <t>1186161811</t>
  </si>
  <si>
    <t>190</t>
  </si>
  <si>
    <t>611413pc4</t>
  </si>
  <si>
    <t>Vnútorné dvere plastové jednokrídlové,čiastočne zasklené  s bočným zaskleným svetlíkom a nadsvetlíkom , 1700x2900 mm, farba biela</t>
  </si>
  <si>
    <t>-882138919</t>
  </si>
  <si>
    <t>191</t>
  </si>
  <si>
    <t>766662112</t>
  </si>
  <si>
    <t>Montáž dverového krídla otočného jednokrídlového poldrážkového, do existujúcej zárubne, vrátane kovania</t>
  </si>
  <si>
    <t>835992945</t>
  </si>
  <si>
    <t>192</t>
  </si>
  <si>
    <t>549150000600</t>
  </si>
  <si>
    <t>Kľučka dverová 2x, 2x rozeta BB, FAB, nehrdzavejúca oceľ, povrch nerez brúsený</t>
  </si>
  <si>
    <t>858014723</t>
  </si>
  <si>
    <t>193</t>
  </si>
  <si>
    <t>611610000800</t>
  </si>
  <si>
    <t>Dvere vnútorné jednokrídlové, šírka 600-900 mm, výplň papierová voština, povrch CPL laminát M10, mechanicky odolné plné</t>
  </si>
  <si>
    <t>-1323874491</t>
  </si>
  <si>
    <t>194</t>
  </si>
  <si>
    <t>766694143</t>
  </si>
  <si>
    <t>Montáž parapetnej dosky plastovej šírky do 300 mm, dĺžky 1600-2600 mm</t>
  </si>
  <si>
    <t>1638151211</t>
  </si>
  <si>
    <t>195</t>
  </si>
  <si>
    <t>611560000300</t>
  </si>
  <si>
    <t>Parapetná doska plastová, šírka 250 mm, komôrková vnútorná</t>
  </si>
  <si>
    <t>675854028</t>
  </si>
  <si>
    <t>196</t>
  </si>
  <si>
    <t>766694151</t>
  </si>
  <si>
    <t>Montáž parapetnej dosky plastovej šírky nad 300 mm, dĺžky do 1000 mm</t>
  </si>
  <si>
    <t>874836428</t>
  </si>
  <si>
    <t>197</t>
  </si>
  <si>
    <t>766694152</t>
  </si>
  <si>
    <t>Montáž parapetnej dosky plastovej šírky nad 300 mm, dĺžky 1000-1600 mm</t>
  </si>
  <si>
    <t>1005007838</t>
  </si>
  <si>
    <t>198</t>
  </si>
  <si>
    <t>766694153</t>
  </si>
  <si>
    <t>Montáž parapetnej dosky plastovej šírky nad 300 mm, dĺžky 1600-2600 mm</t>
  </si>
  <si>
    <t>-1686315339</t>
  </si>
  <si>
    <t>199</t>
  </si>
  <si>
    <t>611560000400</t>
  </si>
  <si>
    <t>Parapetná doska plastová, šírka 300 mm, komôrková vnútorná</t>
  </si>
  <si>
    <t>262728347</t>
  </si>
  <si>
    <t>200</t>
  </si>
  <si>
    <t>611560000800</t>
  </si>
  <si>
    <t>Plastové krytky k vnútorným parapetom plastovým, pár</t>
  </si>
  <si>
    <t>13966370</t>
  </si>
  <si>
    <t>201</t>
  </si>
  <si>
    <t>766694980</t>
  </si>
  <si>
    <t>Demontáž parapetnej dosky drevenej šírky do 300 mm, dĺžky do 1600 mm, -0,003t</t>
  </si>
  <si>
    <t>-773464434</t>
  </si>
  <si>
    <t>202</t>
  </si>
  <si>
    <t>766694981</t>
  </si>
  <si>
    <t>Demontáž parapetnej dosky drevenej šírky do 300 mm, dĺžky nad 1600 mm, -0,006t</t>
  </si>
  <si>
    <t>-1427789020</t>
  </si>
  <si>
    <t>203</t>
  </si>
  <si>
    <t>766695212</t>
  </si>
  <si>
    <t>Montáž prahu dverí, jednokrídlových</t>
  </si>
  <si>
    <t>1044154629</t>
  </si>
  <si>
    <t>204</t>
  </si>
  <si>
    <t>61187176PC</t>
  </si>
  <si>
    <t>Prah dubový</t>
  </si>
  <si>
    <t>1969659054</t>
  </si>
  <si>
    <t>205</t>
  </si>
  <si>
    <t>76690PC1</t>
  </si>
  <si>
    <t>D+M podávacieho okna dreveného 800x1200 mm</t>
  </si>
  <si>
    <t>-640854058</t>
  </si>
  <si>
    <t>206</t>
  </si>
  <si>
    <t>76690PC2</t>
  </si>
  <si>
    <t>Dodávka a montáž deliacich stienok do WC z DTD dosky v hlinikovom profile</t>
  </si>
  <si>
    <t>1797296923</t>
  </si>
  <si>
    <t>207</t>
  </si>
  <si>
    <t>998766202.S</t>
  </si>
  <si>
    <t>Presun hmot pre konštrukcie stolárske v objektoch výšky nad 6 do 12 m</t>
  </si>
  <si>
    <t>2062433351</t>
  </si>
  <si>
    <t>767</t>
  </si>
  <si>
    <t>Konštrukcie doplnkové kovové</t>
  </si>
  <si>
    <t>208</t>
  </si>
  <si>
    <t>767163005</t>
  </si>
  <si>
    <t>Montáž zábradlia hliníkového, kotvenie do podlahy</t>
  </si>
  <si>
    <t>1013985165</t>
  </si>
  <si>
    <t>209</t>
  </si>
  <si>
    <t>553520002200.S</t>
  </si>
  <si>
    <t>Zábradlie hliníkové eloxované, výška do 1200 mm, kotvenie do podlahy, exteriérové</t>
  </si>
  <si>
    <t>-1915832556</t>
  </si>
  <si>
    <t>210</t>
  </si>
  <si>
    <t>767661560</t>
  </si>
  <si>
    <t>Montáž interierovej hliníkovej žalúzie od šírky 120 cm do 200 cm dĺžky do 160 cm</t>
  </si>
  <si>
    <t>-1397557228</t>
  </si>
  <si>
    <t>211</t>
  </si>
  <si>
    <t>611530078100.S</t>
  </si>
  <si>
    <t>Žalúzie interiérové hliníkové  1500x1500 mm</t>
  </si>
  <si>
    <t>-1561925316</t>
  </si>
  <si>
    <t>212</t>
  </si>
  <si>
    <t>611530082500.S</t>
  </si>
  <si>
    <t>Žalúzie interiérové hliníkové  2100x1500 mm</t>
  </si>
  <si>
    <t>-273190168</t>
  </si>
  <si>
    <t>213</t>
  </si>
  <si>
    <t>998767202.S</t>
  </si>
  <si>
    <t>Presun hmôt pre kovové stavebné doplnkové konštrukcie v objektoch výšky nad 6 do 12 m</t>
  </si>
  <si>
    <t>-151721254</t>
  </si>
  <si>
    <t>771</t>
  </si>
  <si>
    <t>Podlahy z dlaždíc</t>
  </si>
  <si>
    <t>214</t>
  </si>
  <si>
    <t>771275307</t>
  </si>
  <si>
    <t>Montáž obkladov schodiskových stupňov dlaždicami do flexibilného tmelu</t>
  </si>
  <si>
    <t>-478173876</t>
  </si>
  <si>
    <t>215</t>
  </si>
  <si>
    <t>771415004</t>
  </si>
  <si>
    <t>Montáž soklíkov z obkladačiek do tmelu v. 80 mm</t>
  </si>
  <si>
    <t>-2043686333</t>
  </si>
  <si>
    <t>216</t>
  </si>
  <si>
    <t>771575109</t>
  </si>
  <si>
    <t>Montáž podláh z dlaždíc keramických do tmelu</t>
  </si>
  <si>
    <t>1584927253</t>
  </si>
  <si>
    <t>217</t>
  </si>
  <si>
    <t>771575129</t>
  </si>
  <si>
    <t>Montáž podláh z dlaždíc keramických do tmelu v obmedzenom priestore</t>
  </si>
  <si>
    <t>-1221036210</t>
  </si>
  <si>
    <t>218</t>
  </si>
  <si>
    <t>597740001600</t>
  </si>
  <si>
    <t>Dlaždice keramické protišmykové</t>
  </si>
  <si>
    <t>1293713528</t>
  </si>
  <si>
    <t>219</t>
  </si>
  <si>
    <t>771576109</t>
  </si>
  <si>
    <t>Montáž podláh z dlaždíc keramických do tmelu flexibilného mrazuvzdorného</t>
  </si>
  <si>
    <t>-1059196692</t>
  </si>
  <si>
    <t>220</t>
  </si>
  <si>
    <t>597740001800.S</t>
  </si>
  <si>
    <t>Dlaždice keramické,protišmykové, mrazuvzdorné</t>
  </si>
  <si>
    <t>-362403566</t>
  </si>
  <si>
    <t>221</t>
  </si>
  <si>
    <t>998771202</t>
  </si>
  <si>
    <t>Presun hmôt pre podlahy z dlaždíc v objektoch výšky nad 6 do 12 m</t>
  </si>
  <si>
    <t>1742931760</t>
  </si>
  <si>
    <t>776</t>
  </si>
  <si>
    <t>Podlahy povlakové</t>
  </si>
  <si>
    <t>222</t>
  </si>
  <si>
    <t>776420010</t>
  </si>
  <si>
    <t>Lepenie podlahových soklov z PVC</t>
  </si>
  <si>
    <t>-231841224</t>
  </si>
  <si>
    <t>223</t>
  </si>
  <si>
    <t>2841291860</t>
  </si>
  <si>
    <t>Soklík PVC</t>
  </si>
  <si>
    <t>1429690424</t>
  </si>
  <si>
    <t>224</t>
  </si>
  <si>
    <t>776511820</t>
  </si>
  <si>
    <t>Odstránenie povlakových podláh z nášľapnej plochy lepených s podložkou,  -0,00100t</t>
  </si>
  <si>
    <t>2100841058</t>
  </si>
  <si>
    <t>225</t>
  </si>
  <si>
    <t>776541300</t>
  </si>
  <si>
    <t>Lepenie povlakových podláh PVC vinyl</t>
  </si>
  <si>
    <t>1409732182</t>
  </si>
  <si>
    <t>226</t>
  </si>
  <si>
    <t>284110004000</t>
  </si>
  <si>
    <t>Podlaha PVC  vinylové dielce</t>
  </si>
  <si>
    <t>597546419</t>
  </si>
  <si>
    <t>227</t>
  </si>
  <si>
    <t>998776202.S</t>
  </si>
  <si>
    <t>Presun hmôt pre podlahy povlakové v objektoch výšky nad 6 do 12 m</t>
  </si>
  <si>
    <t>-1110472501</t>
  </si>
  <si>
    <t>777</t>
  </si>
  <si>
    <t>Podlahy syntetické</t>
  </si>
  <si>
    <t>228</t>
  </si>
  <si>
    <t>7775110PC</t>
  </si>
  <si>
    <t>Liata podlaha</t>
  </si>
  <si>
    <t>-1585198303</t>
  </si>
  <si>
    <t>229</t>
  </si>
  <si>
    <t>998777202.S</t>
  </si>
  <si>
    <t>Presun hmôt pre podlahy syntetické v objektoch výšky nad 6 do 12 m</t>
  </si>
  <si>
    <t>900356829</t>
  </si>
  <si>
    <t>781</t>
  </si>
  <si>
    <t>Dokončovacie práce a obklady</t>
  </si>
  <si>
    <t>230</t>
  </si>
  <si>
    <t>781445207</t>
  </si>
  <si>
    <t>Montáž obkladov vnútor. stien z obkladačiek kladených do tmelu flexibilného</t>
  </si>
  <si>
    <t>585511743</t>
  </si>
  <si>
    <t>231</t>
  </si>
  <si>
    <t>597640000700.S</t>
  </si>
  <si>
    <t>Obkladačky keramické glazované jednofarebné hladké</t>
  </si>
  <si>
    <t>-1747215769</t>
  </si>
  <si>
    <t>232</t>
  </si>
  <si>
    <t>998781202.S</t>
  </si>
  <si>
    <t>Presun hmôt pre obklady keramické v objektoch výšky nad 6 do 12 m</t>
  </si>
  <si>
    <t>1336204519</t>
  </si>
  <si>
    <t>783</t>
  </si>
  <si>
    <t>Dokončovacie práce - nátery</t>
  </si>
  <si>
    <t>233</t>
  </si>
  <si>
    <t>783225100</t>
  </si>
  <si>
    <t>Nátery kov.stav.doplnk.konštr. syntetické na vzduchu schnúce dvojnás. 1x s emailov. - 105µm</t>
  </si>
  <si>
    <t>-1194900528</t>
  </si>
  <si>
    <t>234</t>
  </si>
  <si>
    <t>783226100</t>
  </si>
  <si>
    <t>Nátery kov.stav.doplnk.konštr. syntetické na vzduchu schnúce základný - 35µm</t>
  </si>
  <si>
    <t>-478697624</t>
  </si>
  <si>
    <t>235</t>
  </si>
  <si>
    <t>783782404.S</t>
  </si>
  <si>
    <t>Nátery tesárskych konštrukcií, povrchová impregnácia proti drevokaznému hmyzu, hubám a plesniam, jednonásobná</t>
  </si>
  <si>
    <t>178054234</t>
  </si>
  <si>
    <t>784</t>
  </si>
  <si>
    <t>Dokončovacie práce - maľby</t>
  </si>
  <si>
    <t>236</t>
  </si>
  <si>
    <t>784410100</t>
  </si>
  <si>
    <t>Penetrovanie jednonásobné jemnozrnných podkladov výšky do 3,80 m</t>
  </si>
  <si>
    <t>-1283220990</t>
  </si>
  <si>
    <t>237</t>
  </si>
  <si>
    <t>784452271.S</t>
  </si>
  <si>
    <t>Maľby z maliarskych zmesí na vodnej báze, ručne nanášané dvojnásobné základné na podklad jemnozrnný výšky do 3,80 m</t>
  </si>
  <si>
    <t>-1136660509</t>
  </si>
  <si>
    <t>2 - Zdravotechnika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</si>
  <si>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</si>
  <si>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</si>
  <si>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</si>
  <si>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</si>
  <si>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M - Práce a dodávky M</t>
  </si>
  <si>
    <t xml:space="preserve">    46-M - Zemné práce pri extr.mont.prácach</t>
  </si>
  <si>
    <t>01</t>
  </si>
  <si>
    <t>Vytýčenie jestvujúcich podzemných vedení</t>
  </si>
  <si>
    <t>kpl</t>
  </si>
  <si>
    <t>-1413689170</t>
  </si>
  <si>
    <t>131201201</t>
  </si>
  <si>
    <t>Výkop zapaženej jamy v hornine 3, do 100 m3</t>
  </si>
  <si>
    <t>-1653987537</t>
  </si>
  <si>
    <t>131201209</t>
  </si>
  <si>
    <t>Príplatok za lepivosť pri hĺbení zapažených jám a zárezov s urovnaním dna v hornine 3</t>
  </si>
  <si>
    <t>1528521090</t>
  </si>
  <si>
    <t>132201201</t>
  </si>
  <si>
    <t>Výkop ryhy šírky 600-2000mm horn.3 do 100m3</t>
  </si>
  <si>
    <t>1491188129</t>
  </si>
  <si>
    <t>132201209</t>
  </si>
  <si>
    <t>Príplatok k cenám za lepivosť pri hĺbení rýh š. nad 600 do 2 000 mm zapaž. i nezapažených, s urovnaním dna v hornine 3</t>
  </si>
  <si>
    <t>1140979816</t>
  </si>
  <si>
    <t>162201101</t>
  </si>
  <si>
    <t>Vodorovné premiestnenie výkopku z horniny 1-4 do 20m</t>
  </si>
  <si>
    <t>195667426</t>
  </si>
  <si>
    <t>162501122</t>
  </si>
  <si>
    <t>Vodorovné premiestnenie výkopku po spevnenej ceste z horniny tr.1-4, nad 100 do 1000 m3 na vzdialenosť do 3000 m</t>
  </si>
  <si>
    <t>-668873858</t>
  </si>
  <si>
    <t>162501123</t>
  </si>
  <si>
    <t>Vodorovné premiestnenie výkopku po spevnenej ceste z horniny tr.1-4, nad 100 do 1000 m3, príplatok k cene za každých ďalšich a začatých 1000 m</t>
  </si>
  <si>
    <t>1400956969</t>
  </si>
  <si>
    <t>166101101</t>
  </si>
  <si>
    <t>Prehodenie neuľahnutého výkopku z horniny 1 až 4</t>
  </si>
  <si>
    <t>1574930201</t>
  </si>
  <si>
    <t>47466977</t>
  </si>
  <si>
    <t>-129736945</t>
  </si>
  <si>
    <t>1851317145</t>
  </si>
  <si>
    <t>174101001</t>
  </si>
  <si>
    <t>Zásyp sypaninou so zhutnením jám, šachiet, rýh, zárezov alebo okolo objektov do 100 m3</t>
  </si>
  <si>
    <t>-1237722617</t>
  </si>
  <si>
    <t>175101102.S</t>
  </si>
  <si>
    <t>Obsyp potrubia sypaninou z vhodných hornín 1 až 4 s prehodením sypaniny</t>
  </si>
  <si>
    <t>1480319673</t>
  </si>
  <si>
    <t>583310002900.S</t>
  </si>
  <si>
    <t>Štrkopiesok frakcia 0-16 mm</t>
  </si>
  <si>
    <t>-1244431266</t>
  </si>
  <si>
    <t>386942111</t>
  </si>
  <si>
    <t>Montáž odlučovača tukov, veľkosť T2</t>
  </si>
  <si>
    <t>1029351220</t>
  </si>
  <si>
    <t>286640003200</t>
  </si>
  <si>
    <t>Odlučovač tukov a škrobov Lipu-Mobil typ 0,3, SF 10l</t>
  </si>
  <si>
    <t>-1791568214</t>
  </si>
  <si>
    <t>Rúrové vedenie</t>
  </si>
  <si>
    <t>871181002</t>
  </si>
  <si>
    <t>Montáž vodovodného potrubia z dvojvsrtvového PE 100 SDR11/PN16 zváraných natupo D 40x3,7 mm</t>
  </si>
  <si>
    <t>-1960177374</t>
  </si>
  <si>
    <t>286130041700</t>
  </si>
  <si>
    <t xml:space="preserve">Rúra HDPE PE100 D 40x3,7 mm, dĺ. 100 m PN 16 (SDR11) </t>
  </si>
  <si>
    <t>199131141</t>
  </si>
  <si>
    <t>871276002</t>
  </si>
  <si>
    <t>Montáž kanalizačného PVC-U potrubia hladkého viacvrstvového DN 125</t>
  </si>
  <si>
    <t>242414410</t>
  </si>
  <si>
    <t>286120000700</t>
  </si>
  <si>
    <t>Rúra PVC hladký kanalizačný systém DN 125x3,2, SN4</t>
  </si>
  <si>
    <t>-1500863585</t>
  </si>
  <si>
    <t>877276002</t>
  </si>
  <si>
    <t>Montáž kanalizačného PVC-U kolena DN 125</t>
  </si>
  <si>
    <t>-2077197607</t>
  </si>
  <si>
    <t>286520003000</t>
  </si>
  <si>
    <t>Koleno PVC D 125/45° hladký kanalizačný systém</t>
  </si>
  <si>
    <t>-1129756784</t>
  </si>
  <si>
    <t>877276026</t>
  </si>
  <si>
    <t>Montáž kanalizačnej PVC-U odbočky DN 125</t>
  </si>
  <si>
    <t>1883764915</t>
  </si>
  <si>
    <t>286520018000</t>
  </si>
  <si>
    <t>Odbočka PVC DN 125/125/45° hladký kanalizačný systém</t>
  </si>
  <si>
    <t>-179009534</t>
  </si>
  <si>
    <t>877276098</t>
  </si>
  <si>
    <t>Montáž kanalizačnej PVC-U presuvky DN 125</t>
  </si>
  <si>
    <t>-516621156</t>
  </si>
  <si>
    <t>286520038100</t>
  </si>
  <si>
    <t>Šachtový prechod PVC jednoduchý DN 125 hladký kanalizačný systém</t>
  </si>
  <si>
    <t>-680600976</t>
  </si>
  <si>
    <t>892233111</t>
  </si>
  <si>
    <t>Preplach a dezinfekcia vodovodného potrubia DN od 40 do 70</t>
  </si>
  <si>
    <t>-1231528344</t>
  </si>
  <si>
    <t>892241111</t>
  </si>
  <si>
    <t>Ostatné práce na rúrovom vedení, tlakové skúšky vodovodného potrubia DN do 80</t>
  </si>
  <si>
    <t>1240760687</t>
  </si>
  <si>
    <t>892311000</t>
  </si>
  <si>
    <t>Skúška tesnosti kanalizácie D 150</t>
  </si>
  <si>
    <t>922008959</t>
  </si>
  <si>
    <t>899721111</t>
  </si>
  <si>
    <t>Vyhľadávací vodič na potrubí  DN do 150 mm</t>
  </si>
  <si>
    <t>-64699733</t>
  </si>
  <si>
    <t>998276101</t>
  </si>
  <si>
    <t>Presun hmôt pre rúrové vedenie hĺbené z rúr z plast., hmôt alebo sklolamin. v otvorenom výkope</t>
  </si>
  <si>
    <t>-1849311621</t>
  </si>
  <si>
    <t>713482111</t>
  </si>
  <si>
    <t>Montáž trubíc z PE, hr.do 10 mm,vnút.priemer do 38 mm</t>
  </si>
  <si>
    <t>-834218552</t>
  </si>
  <si>
    <t>283310001300</t>
  </si>
  <si>
    <t>Izolačná PE trubica TUBOLIT DG 22x9 mm (d potrubia x hr. izolácie), nadrezaná</t>
  </si>
  <si>
    <t>1136346825</t>
  </si>
  <si>
    <t>283310001500</t>
  </si>
  <si>
    <t>Izolačná PE trubica TUBOLIT DG 28x9 mm (d potrubia x hr. izolácie), nadrezaná</t>
  </si>
  <si>
    <t>1488389529</t>
  </si>
  <si>
    <t>713482112</t>
  </si>
  <si>
    <t>Montáž trubíc z PE, hr.do 10 mm,vnút.priemer 39-70 mm</t>
  </si>
  <si>
    <t>803124350</t>
  </si>
  <si>
    <t>283310001800</t>
  </si>
  <si>
    <t>Izolačná PE trubica TUBOLIT DG 42x9 mm (d potrubia x hr. izolácie), nadrezaná</t>
  </si>
  <si>
    <t>1572516413</t>
  </si>
  <si>
    <t>713482121</t>
  </si>
  <si>
    <t>Montáž trubíc z PE, hr.15-20 mm,vnút.priemer do 38 mm</t>
  </si>
  <si>
    <t>-341047842</t>
  </si>
  <si>
    <t>2837741542</t>
  </si>
  <si>
    <t>Izolačná PE trubica TUBOLIT DG 22x20 mm (d potrubia x hr. izolácie), nadrezaná</t>
  </si>
  <si>
    <t>1021099008</t>
  </si>
  <si>
    <t>713482131</t>
  </si>
  <si>
    <t>Montáž trubíc z PE, hr.30 mm,vnút.priemer do 38 mm</t>
  </si>
  <si>
    <t>-1121541238</t>
  </si>
  <si>
    <t>2837741558</t>
  </si>
  <si>
    <t>Izolačná PE trubica TUBOLIT DG 28x30 mm (d potrubia x hr. izolácie), rozrezaná</t>
  </si>
  <si>
    <t>-1789557872</t>
  </si>
  <si>
    <t>283310006400</t>
  </si>
  <si>
    <t>Izolačná PE trubica TUBOLIT DG 35x30 mm (d potrubia x hr. izolácie), rozrezaná</t>
  </si>
  <si>
    <t>1241572359</t>
  </si>
  <si>
    <t>713482132</t>
  </si>
  <si>
    <t>Montáž trubíc z PE, hr.30 mm,vnút.priemer 39-70 mm</t>
  </si>
  <si>
    <t>-1462563923</t>
  </si>
  <si>
    <t>283310006500</t>
  </si>
  <si>
    <t>Izolačná PE trubica TUBOLIT DG 42x30 mm (d potrubia x hr. izolácie), rozrezaná</t>
  </si>
  <si>
    <t>1181122180</t>
  </si>
  <si>
    <t>998713201.S</t>
  </si>
  <si>
    <t>Presun hmôt pre izolácie tepelné v objektoch výšky do 6 m</t>
  </si>
  <si>
    <t>-1997226401</t>
  </si>
  <si>
    <t>721</t>
  </si>
  <si>
    <t>Zdravotech. vnútorná kanalizácia</t>
  </si>
  <si>
    <t>721171721</t>
  </si>
  <si>
    <t>Potrubie z rúr, odpadné prípojné, rúra RAUPIANO Plus DN 50</t>
  </si>
  <si>
    <t>284735528</t>
  </si>
  <si>
    <t>721171722</t>
  </si>
  <si>
    <t>Potrubie z rúr, odpadné prípojné, rúra RAUPIANO Plus DN 75</t>
  </si>
  <si>
    <t>-1527126019</t>
  </si>
  <si>
    <t>721171724</t>
  </si>
  <si>
    <t>Potrubie z rúr, odpadné prípojné, rúra RAUPIANO Plus DN 110</t>
  </si>
  <si>
    <t>-872174266</t>
  </si>
  <si>
    <t>2861414675</t>
  </si>
  <si>
    <t>Rúra s čistiacim otvorom RAUPIANO Plus RAU-PP (minerálna výstuž) DN 110, odhlučnený systém domovej kanalizácie</t>
  </si>
  <si>
    <t>-1510550547</t>
  </si>
  <si>
    <t>721274103</t>
  </si>
  <si>
    <t>Ventilačné hlavice strešná - plastové DN 100 HUL 810</t>
  </si>
  <si>
    <t>-235518219</t>
  </si>
  <si>
    <t>721290009</t>
  </si>
  <si>
    <t>Montáž privzdušňovacieho ventilu pre odpadové potrubia DN 50</t>
  </si>
  <si>
    <t>249614475</t>
  </si>
  <si>
    <t>551610000700</t>
  </si>
  <si>
    <t>Privzdušňovacia hlavica HL903, DN 50, (8 l/s), dimenzia DN 32/40/50, - 20 až +60°C, vnútorná kanalizácia, ABS/PP</t>
  </si>
  <si>
    <t>-523040108</t>
  </si>
  <si>
    <t>721290012</t>
  </si>
  <si>
    <t>Montáž privzdušňovacieho ventilu pre odpadové potrubia DN 110</t>
  </si>
  <si>
    <t>558304728</t>
  </si>
  <si>
    <t>551610000100</t>
  </si>
  <si>
    <t>Privzdušňovacia hlavica HL900N, DN 50/75/110, (37 l/s, vnútorná kanalizácia, PP</t>
  </si>
  <si>
    <t>1852988369</t>
  </si>
  <si>
    <t>721290111</t>
  </si>
  <si>
    <t>Ostatné - skúška tesnosti kanalizácie v objektoch vodou do DN 125</t>
  </si>
  <si>
    <t>-414859837</t>
  </si>
  <si>
    <t>721290123</t>
  </si>
  <si>
    <t>Ostatné - skúška tesnosti kanalizácie v objektoch dymom do DN 300</t>
  </si>
  <si>
    <t>1506970757</t>
  </si>
  <si>
    <t>998721201.S</t>
  </si>
  <si>
    <t>Presun hmôt pre vnútornú kanalizáciu v objektoch výšky do 6 m</t>
  </si>
  <si>
    <t>62148801</t>
  </si>
  <si>
    <t>722</t>
  </si>
  <si>
    <t>Zdravotechnika - vnútorný vodovod</t>
  </si>
  <si>
    <t>722171113</t>
  </si>
  <si>
    <t>Potrubie plasthliníkové ALPEX - DUO 20x2 mm v kotúčoch</t>
  </si>
  <si>
    <t>807128391</t>
  </si>
  <si>
    <t>722171114</t>
  </si>
  <si>
    <t>Potrubie plasthliníkové ALPEX - DUO 26x3 mm v kotúčoch</t>
  </si>
  <si>
    <t>346952049</t>
  </si>
  <si>
    <t>722171134</t>
  </si>
  <si>
    <t>Potrubie z plastických rúr PeX D32/3,0 lisovaním</t>
  </si>
  <si>
    <t>474770162</t>
  </si>
  <si>
    <t>722171135</t>
  </si>
  <si>
    <t>Potrubie z plastických rúr PeX D40/3,5 lisovaním</t>
  </si>
  <si>
    <t>2074830883</t>
  </si>
  <si>
    <t>722221010</t>
  </si>
  <si>
    <t>Montáž guľového kohúta závitového priameho pre vodu G 1/2</t>
  </si>
  <si>
    <t>1553099011</t>
  </si>
  <si>
    <t>551110013700</t>
  </si>
  <si>
    <t>Guľový uzáver pre vodu Perfecta, 1/2" FF, páčka, niklovaná mosadz</t>
  </si>
  <si>
    <t>327991963</t>
  </si>
  <si>
    <t>722221025</t>
  </si>
  <si>
    <t>Montáž guľového kohúta závitového priameho pre vodu G 5/4</t>
  </si>
  <si>
    <t>966211908</t>
  </si>
  <si>
    <t>551110014000</t>
  </si>
  <si>
    <t>Guľový uzáver pre vodu Perfecta, 5/4" FF, páčka, niklovaná mosadz</t>
  </si>
  <si>
    <t>316342505</t>
  </si>
  <si>
    <t>722221180</t>
  </si>
  <si>
    <t>Montáž poistného ventilu závitového pre vodu G 1</t>
  </si>
  <si>
    <t>1235697590</t>
  </si>
  <si>
    <t>551210022500</t>
  </si>
  <si>
    <t>Ventil poistný, 1”x6 bar, armatúry pre uzavreté systémy</t>
  </si>
  <si>
    <t>187025506</t>
  </si>
  <si>
    <t>722221305</t>
  </si>
  <si>
    <t>Montáž spätnej klapky závitovej pre vodu G 1/2</t>
  </si>
  <si>
    <t>1368994863</t>
  </si>
  <si>
    <t>551190002600</t>
  </si>
  <si>
    <t>Spätná klapka Eura-Sprint, 1/2" FF, Kv 2,00, niklovaná mosadz</t>
  </si>
  <si>
    <t>-724117002</t>
  </si>
  <si>
    <t>722221315</t>
  </si>
  <si>
    <t>Montáž spätnej klapky závitovej pre vodu G 1</t>
  </si>
  <si>
    <t>-2017076720</t>
  </si>
  <si>
    <t>551190002800</t>
  </si>
  <si>
    <t>Spätná klapka Eura-Sprint, 1" FF, Kv 10,40, niklovaná mosadz, IVAR</t>
  </si>
  <si>
    <t>-280228974</t>
  </si>
  <si>
    <t>722221360</t>
  </si>
  <si>
    <t>Montáž vodovodného filtra závitového G 1/2</t>
  </si>
  <si>
    <t>-29800624</t>
  </si>
  <si>
    <t>422010002900</t>
  </si>
  <si>
    <t>Filter závitový, 1/2", PN 20, mosadz</t>
  </si>
  <si>
    <t>-1405746073</t>
  </si>
  <si>
    <t>722290226</t>
  </si>
  <si>
    <t>Tlaková skúška vodovodného potrubia závitového do DN 50</t>
  </si>
  <si>
    <t>-315492145</t>
  </si>
  <si>
    <t>722290234</t>
  </si>
  <si>
    <t>Prepláchnutie a dezinfekcia vodovodného potrubia do DN 80</t>
  </si>
  <si>
    <t>-300893228</t>
  </si>
  <si>
    <t>732491000</t>
  </si>
  <si>
    <t>Montáž cirkulačného čerpadla DN 15 výtlak do 1,4 m</t>
  </si>
  <si>
    <t>-431597711</t>
  </si>
  <si>
    <t>426150000300</t>
  </si>
  <si>
    <t>Čerpadlo cirkulačné COMFORT UP 15-14 B 80</t>
  </si>
  <si>
    <t>-1972464772</t>
  </si>
  <si>
    <t>998722201.S</t>
  </si>
  <si>
    <t>Presun hmôt pre vnútorný vodovod v objektoch výšky do 6 m</t>
  </si>
  <si>
    <t>1596776361</t>
  </si>
  <si>
    <t>725</t>
  </si>
  <si>
    <t>Zdravotechnika - zariaď. predmety</t>
  </si>
  <si>
    <t>725119407</t>
  </si>
  <si>
    <t>Montáž záchodovej misy keramickej detskej voľne stojacej pre škôlky</t>
  </si>
  <si>
    <t>-819104106</t>
  </si>
  <si>
    <t>642350002500</t>
  </si>
  <si>
    <t>Misa záchodová keramická stojaca detská Kind, lxšxv 500x350x340 mm, odpad vodorovný, hlboké splachovanie, 6 l, 2-dielna červená sedacia plocha</t>
  </si>
  <si>
    <t>-504732672</t>
  </si>
  <si>
    <t>642370002500</t>
  </si>
  <si>
    <t>Záchodová doska detská Kind WC s poklopom a automatickým pozvoľným sklápaním, motív korytnačky s integrovanými opierkami, zelená</t>
  </si>
  <si>
    <t>1778333066</t>
  </si>
  <si>
    <t>725119721</t>
  </si>
  <si>
    <t>Montáž predstenového systému záchodov do ľahkých stien s kovovou konštrukciou</t>
  </si>
  <si>
    <t>súb.</t>
  </si>
  <si>
    <t>1456084446</t>
  </si>
  <si>
    <t>5513005455</t>
  </si>
  <si>
    <t>Predstenový systém DuoFix pre závesné WC, výška 1120 mm so splachovacou podomietkovou nádržou Sigma 12 pre odsávanie zápachu s externým ventilátorom, plast</t>
  </si>
  <si>
    <t>-1759586019</t>
  </si>
  <si>
    <t>5513005630</t>
  </si>
  <si>
    <t>Ovládacie tlačidlo podomietkové pre dvojité splachovanie Sigma20, 246x164 mm, biela/lesklý chróm/biela</t>
  </si>
  <si>
    <t>995986490</t>
  </si>
  <si>
    <t>725119730</t>
  </si>
  <si>
    <t>Montáž záchodu do predstenového systému</t>
  </si>
  <si>
    <t>2000852847</t>
  </si>
  <si>
    <t>642360000500</t>
  </si>
  <si>
    <t>Misa záchodová keramická závesná REKORD, rozmer 360x520x350 mm, 6 l, s hlbokým splachovaním</t>
  </si>
  <si>
    <t>-1682168936</t>
  </si>
  <si>
    <t>554330000100</t>
  </si>
  <si>
    <t>Záchodové sedadlo OLYMP bez poklopu, rozmer 376x436 mm, duroplast s antibakteriálnou úpravou, biela</t>
  </si>
  <si>
    <t>678667872</t>
  </si>
  <si>
    <t>725219401</t>
  </si>
  <si>
    <t>Montáž umývadla na skrutky do muriva, bez výtokovej armatúry</t>
  </si>
  <si>
    <t>1899302091</t>
  </si>
  <si>
    <t>642110000100</t>
  </si>
  <si>
    <t>Umývadlo keramické CUBITO, rozmer 550x420x185 mm, biela</t>
  </si>
  <si>
    <t>-802106977</t>
  </si>
  <si>
    <t>725219505</t>
  </si>
  <si>
    <t>Montáž umývadla keramického detského závesného, bez výtokovej armatúry</t>
  </si>
  <si>
    <t>-1341200018</t>
  </si>
  <si>
    <t>642110003650</t>
  </si>
  <si>
    <t>Umývadlo keramické REKORD, lxšxv 500x410x160 mm s otvorom pre batériu s prepadom, biele</t>
  </si>
  <si>
    <t>1731377714</t>
  </si>
  <si>
    <t>725245270</t>
  </si>
  <si>
    <t>Montáž sprchových kútov kompletných štvorcových do 800x800 mm</t>
  </si>
  <si>
    <t>458704780</t>
  </si>
  <si>
    <t>552230000700</t>
  </si>
  <si>
    <t>Kút sprchový štvorcový, štvordielny, rozmer 800x800x1950 mm, 6 mm bezpečnostné sklo</t>
  </si>
  <si>
    <t>1386025028</t>
  </si>
  <si>
    <t>725319112</t>
  </si>
  <si>
    <t>Montáž kuchynských drezov jednoduchých, hranatých, s rozmerom  do 600 x 600 mm, bez výtokových armatúr</t>
  </si>
  <si>
    <t>-1620769876</t>
  </si>
  <si>
    <t>552310000600</t>
  </si>
  <si>
    <t>Kuchynský drez nerezový BASIC 150 na zapustenie do dosky s odkvapkávacou plochou, 780x435 mm, hĺbka 150 mm, sifón</t>
  </si>
  <si>
    <t>469716374</t>
  </si>
  <si>
    <t>725329103</t>
  </si>
  <si>
    <t>Montáž kuchynských drezov dvojitých s dvoma drezmi, alebo okapovým drezom s rozmerom do 1110x510 mm, bez výtokových armatúr</t>
  </si>
  <si>
    <t>-550481387</t>
  </si>
  <si>
    <t>552310001200</t>
  </si>
  <si>
    <t>Kuchynský drez nerezový Ohio 840x460 mm na zapustenie do dosky aj spodná montáž, hĺbka 220 mm, sifón, DEXTRADE</t>
  </si>
  <si>
    <t>-1450264653</t>
  </si>
  <si>
    <t>725333360</t>
  </si>
  <si>
    <t>Montáž výlevky keramickej voľne stojacej bez výtokovej armatúry</t>
  </si>
  <si>
    <t>1605935377</t>
  </si>
  <si>
    <t>642710000200</t>
  </si>
  <si>
    <t>Výlevka stojatá keramická MIRA, rozmer 425x500x450 mm, plastová mreža</t>
  </si>
  <si>
    <t>-67594285</t>
  </si>
  <si>
    <t>725819401</t>
  </si>
  <si>
    <t>Montáž ventilu rohového s pripojovacou rúrkou G 1/2</t>
  </si>
  <si>
    <t>súb</t>
  </si>
  <si>
    <t>1326846911</t>
  </si>
  <si>
    <t>5514105000</t>
  </si>
  <si>
    <t>Ventil rohový T 67 1/2"  vršok  T 13</t>
  </si>
  <si>
    <t>1466415389</t>
  </si>
  <si>
    <t>725829201</t>
  </si>
  <si>
    <t>Montáž batérie umývadlovej a drezovej nástennej pákovej, alebo klasickej</t>
  </si>
  <si>
    <t>1744778037</t>
  </si>
  <si>
    <t>551450004200</t>
  </si>
  <si>
    <t>Batéria umývadlová stojanková páková Tigo, rozmer 355x155x65 mm, bez zátky, chróm</t>
  </si>
  <si>
    <t>-1087953731</t>
  </si>
  <si>
    <t>551450000400</t>
  </si>
  <si>
    <t>Batéria drezová stojanková páková Mio s otočným výtokovým ramienkom, rozmer 340x214 mm, chróm</t>
  </si>
  <si>
    <t>768068482</t>
  </si>
  <si>
    <t>725849230</t>
  </si>
  <si>
    <t>Montáž batérie sprchovej podomietkovej pákovej</t>
  </si>
  <si>
    <t>-1973664072</t>
  </si>
  <si>
    <t>551450002900</t>
  </si>
  <si>
    <t>Batéria sprchová podomietková páková Lyra, priemer 150 mm, bez sprchovej sady, chróm</t>
  </si>
  <si>
    <t>-1109977208</t>
  </si>
  <si>
    <t>725869300</t>
  </si>
  <si>
    <t>Montáž zápachovej uzávierky pre zariaďovacie predmety, umývadlová do D 32</t>
  </si>
  <si>
    <t>1086524281</t>
  </si>
  <si>
    <t>551620008000</t>
  </si>
  <si>
    <t>Zápachová uzávierka umývadlová zabudovateľná HL134/40, DN 40, pozostáva z HL134.0, HL44, 2 kolienka na vodu a HL42, PP</t>
  </si>
  <si>
    <t>-138265948</t>
  </si>
  <si>
    <t>725869311</t>
  </si>
  <si>
    <t>Montáž zápachovej uzávierky pre zariaďovacie predmety, drezová do D 50 (pre jeden drez)</t>
  </si>
  <si>
    <t>-1929777429</t>
  </si>
  <si>
    <t>551620009900</t>
  </si>
  <si>
    <t>Zápachová uzávierka HL 100/G50, DN 50x6/4", s kĺbom, výškovo nastaviteľnou rúrkou s pripojovacím závitom</t>
  </si>
  <si>
    <t>-1633559350</t>
  </si>
  <si>
    <t>725869321</t>
  </si>
  <si>
    <t>Montáž zápachovej uzávierky pre zariaďovacie predmety, pračkovej  do D 50</t>
  </si>
  <si>
    <t>-1078313869</t>
  </si>
  <si>
    <t>551620012900</t>
  </si>
  <si>
    <t>Zápachová uzávierka podomietková HL405, DN 40/50, umývačkový UP sifón, krytka nerez 180x100 mm, prítok/odtok vody R 1/2" vnútorný závit, s kolenom pre pripojenie hadice 3/4", PE</t>
  </si>
  <si>
    <t>669977986</t>
  </si>
  <si>
    <t>551620012300</t>
  </si>
  <si>
    <t>Zápachová uzávierka podomietková HL400, DN 40/50, umývačkový UP sifón, s kolenom pre pripojenie hadice 3/4", čistiaci otvor, krytka nerez 160x110 mm, PE</t>
  </si>
  <si>
    <t>-85779032</t>
  </si>
  <si>
    <t>725869340</t>
  </si>
  <si>
    <t>Montáž zápachovej uzávierky pre zariaďovacie predmety, sprchovej do D 50</t>
  </si>
  <si>
    <t>1273279334</t>
  </si>
  <si>
    <t>551620003300</t>
  </si>
  <si>
    <t>Zápachová uzávierka HL514 sprchových vaničiek DN 40/50, s odpadovým ventilom 6/4" a guľovým kĺbom, sieťkou na vlasy a zátkou, PP/PE</t>
  </si>
  <si>
    <t>-2053481818</t>
  </si>
  <si>
    <t>725869381</t>
  </si>
  <si>
    <t>Montáž zápachovej uzávierky pre zariaďovacie predmety, ostatných typov do D 40</t>
  </si>
  <si>
    <t>207725618</t>
  </si>
  <si>
    <t>551620027100</t>
  </si>
  <si>
    <t>Vtokový lievik HL21, DN 32, (0,17 l/s), s protizápachovým uzáverom, vetranie a klimatizácia, PP</t>
  </si>
  <si>
    <t>1219466822</t>
  </si>
  <si>
    <t>998725201.S</t>
  </si>
  <si>
    <t>Presun hmôt pre zariaďovacie predmety v objektoch výšky do 6 m</t>
  </si>
  <si>
    <t>-1434954034</t>
  </si>
  <si>
    <t>Práce a dodávky M</t>
  </si>
  <si>
    <t>46-M</t>
  </si>
  <si>
    <t>Zemné práce pri extr.mont.prácach</t>
  </si>
  <si>
    <t>460490012</t>
  </si>
  <si>
    <t>Rozvinutie a uloženie výstražnej fólie z PVC do ryhy, šírka 33 cm</t>
  </si>
  <si>
    <t>1490456364</t>
  </si>
  <si>
    <t>2830002000</t>
  </si>
  <si>
    <t>Fólia v m - voda, kanál</t>
  </si>
  <si>
    <t>256</t>
  </si>
  <si>
    <t>148549219</t>
  </si>
  <si>
    <t>3 - Plynofikácia</t>
  </si>
  <si>
    <t xml:space="preserve">    723 - Zdravotechnika - plynovod</t>
  </si>
  <si>
    <t xml:space="preserve">    23-M - Montáže potrubia</t>
  </si>
  <si>
    <t>OST - Ostatné</t>
  </si>
  <si>
    <t>-418859505</t>
  </si>
  <si>
    <t>-462763596</t>
  </si>
  <si>
    <t>223853988</t>
  </si>
  <si>
    <t>-1112591754</t>
  </si>
  <si>
    <t>-1161603391</t>
  </si>
  <si>
    <t>-1608363756</t>
  </si>
  <si>
    <t>-774715923</t>
  </si>
  <si>
    <t>1868411124</t>
  </si>
  <si>
    <t>1272715827</t>
  </si>
  <si>
    <t>-1070005737</t>
  </si>
  <si>
    <t>-944927780</t>
  </si>
  <si>
    <t>407395319</t>
  </si>
  <si>
    <t>871178002</t>
  </si>
  <si>
    <t>Montáž plynového potrubia z dvojvsrtvového PE 100 SDR11 zváraných natupo D 32x3,0 mm</t>
  </si>
  <si>
    <t>1823856950</t>
  </si>
  <si>
    <t>286130035900</t>
  </si>
  <si>
    <t>Rúra HDPE na plyn PE100 SDR11 32x3,0x100 m</t>
  </si>
  <si>
    <t>-1586498087</t>
  </si>
  <si>
    <t>-772583399</t>
  </si>
  <si>
    <t>121251228</t>
  </si>
  <si>
    <t>723</t>
  </si>
  <si>
    <t>Zdravotechnika - plynovod</t>
  </si>
  <si>
    <t>723100153</t>
  </si>
  <si>
    <t>Potrubie plynové z plasthliníkových rúrok spájaných lisovaním D 32/3,0 mm</t>
  </si>
  <si>
    <t>-1361017200</t>
  </si>
  <si>
    <t>723120804</t>
  </si>
  <si>
    <t>Demontáž potrubia zvarovaného z oceľových rúrok závitových do DN 25</t>
  </si>
  <si>
    <t>1755916289</t>
  </si>
  <si>
    <t>723150366</t>
  </si>
  <si>
    <t>Potrubie z oceľových rúrok hladkých čiernych, chránička D 44,5/2</t>
  </si>
  <si>
    <t>-512625084</t>
  </si>
  <si>
    <t>723230012</t>
  </si>
  <si>
    <t>Montáž guľového uzáveru priameho PN 5 G 1 FF s protipožiarnou armatúrou a 2x vnútorným závitom</t>
  </si>
  <si>
    <t>-1522104825</t>
  </si>
  <si>
    <t>551340008900</t>
  </si>
  <si>
    <t>Guľový uzáver na plyn priamy 1"x1" FF, s protipožiarnou armatúrou Firebag, prevádzková poistka, niklovaná mosadz</t>
  </si>
  <si>
    <t>-861341478</t>
  </si>
  <si>
    <t>723230504</t>
  </si>
  <si>
    <t>Montáž nadprietokovej poistky plynu G 1/2 (DN 25) FM typ L prietok V 2,5 m3/h s vnútorným a vonkajším závitom</t>
  </si>
  <si>
    <t>-279956568</t>
  </si>
  <si>
    <t>551390003200</t>
  </si>
  <si>
    <t>Bezpečnostná nadprietoková poistka GST typ L-FM, 1", 2,5 m3/h, prívod F, vývod M, nerezová oceľ</t>
  </si>
  <si>
    <t>-1452537339</t>
  </si>
  <si>
    <t>723239103</t>
  </si>
  <si>
    <t>Montáž armatúry závitovej s dvoma závitmi, kohútik priamy G 3/4"</t>
  </si>
  <si>
    <t>-1582776461</t>
  </si>
  <si>
    <t>551340003400</t>
  </si>
  <si>
    <t xml:space="preserve">Guľový uzáver na plyn 3/4", FF, páčka, </t>
  </si>
  <si>
    <t>-1752987654</t>
  </si>
  <si>
    <t>998723201.S</t>
  </si>
  <si>
    <t>Presun hmôt pre vnútorný plynovod v objektoch výšky do 6 m</t>
  </si>
  <si>
    <t>-381309413</t>
  </si>
  <si>
    <t>23-M</t>
  </si>
  <si>
    <t>Montáže potrubia</t>
  </si>
  <si>
    <t>230230016</t>
  </si>
  <si>
    <t>Hlavná tlaková skúška vzduchom 0, 6 MPa - STN 38 6413 do DN 50</t>
  </si>
  <si>
    <t>1882573190</t>
  </si>
  <si>
    <t>1143278416</t>
  </si>
  <si>
    <t>283230008300.S</t>
  </si>
  <si>
    <t>Výstražná fólia PE, š. 300 mm, pre plyn, farba žltá</t>
  </si>
  <si>
    <t>1582903878</t>
  </si>
  <si>
    <t>OST</t>
  </si>
  <si>
    <t>Ostatné</t>
  </si>
  <si>
    <t>HZS0001111</t>
  </si>
  <si>
    <t>Revízia plynu a uvedenie do prevádzky</t>
  </si>
  <si>
    <t>262144</t>
  </si>
  <si>
    <t>40920787</t>
  </si>
  <si>
    <t>4 - Ústredné kúrenie</t>
  </si>
  <si>
    <t xml:space="preserve">    731 - Ústredné kúrenie, kotolne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</si>
  <si>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</si>
  <si>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</si>
  <si>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</si>
  <si>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</si>
  <si>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HZS - Hodinové zúčtovacie sadzby</t>
  </si>
  <si>
    <t>Zvislá doprava demontovaných hmôt za prvé podlažie nad alebo pod základným podlažím</t>
  </si>
  <si>
    <t>-470133342</t>
  </si>
  <si>
    <t>Odvoz demontovaných hmôt na skládku do 1 km</t>
  </si>
  <si>
    <t>-1985943021</t>
  </si>
  <si>
    <t>Odvoz demontovaných hmôt na skládku za každý ďalší 1 km</t>
  </si>
  <si>
    <t>339464500</t>
  </si>
  <si>
    <t>979087213</t>
  </si>
  <si>
    <t>Nakladanie na dopravné prostriedky pre vodorovnú dopravu demontovaných hmôt</t>
  </si>
  <si>
    <t>348199452</t>
  </si>
  <si>
    <t>476653679</t>
  </si>
  <si>
    <t>979093111</t>
  </si>
  <si>
    <t>Uloženie odpadu na skládku s hrubým urovnaním bez zhutnenia</t>
  </si>
  <si>
    <t>816362067</t>
  </si>
  <si>
    <t>Montáž trubíc z PE, hr.15-20 mm,vnút.priemer do 38</t>
  </si>
  <si>
    <t>1792221191</t>
  </si>
  <si>
    <t>283310004600</t>
  </si>
  <si>
    <t>Izolačná PE trubica TUBOLIT DG 18x20 mm</t>
  </si>
  <si>
    <t>-1892921978</t>
  </si>
  <si>
    <t>283310004700</t>
  </si>
  <si>
    <t xml:space="preserve">Izolačná PE trubica TUBOLIT DG 22x20 mm </t>
  </si>
  <si>
    <t>116470881</t>
  </si>
  <si>
    <t>844304025</t>
  </si>
  <si>
    <t>283310006300</t>
  </si>
  <si>
    <t xml:space="preserve">Izolačná PE trubica TUBOLIT DG 28x30 mm </t>
  </si>
  <si>
    <t>-1194621158</t>
  </si>
  <si>
    <t xml:space="preserve">Izolačná PE trubica TUBOLIT DG 35x30 mm </t>
  </si>
  <si>
    <t>-366084642</t>
  </si>
  <si>
    <t>274270478</t>
  </si>
  <si>
    <t xml:space="preserve">Izolačná PE trubica TUBOLIT DG 42x30 mm </t>
  </si>
  <si>
    <t>1002883527</t>
  </si>
  <si>
    <t>-1676352142</t>
  </si>
  <si>
    <t>731</t>
  </si>
  <si>
    <t>Ústredné kúrenie, kotolne</t>
  </si>
  <si>
    <t>731100801</t>
  </si>
  <si>
    <t>Demontáž zariadení kotolne</t>
  </si>
  <si>
    <t>-1368592640</t>
  </si>
  <si>
    <t>731261090</t>
  </si>
  <si>
    <t>Montáž plynového kotla nástenného kondenzačného vykurovacieho so zásobníkom objem 200 l</t>
  </si>
  <si>
    <t>220813162</t>
  </si>
  <si>
    <t>484120012100</t>
  </si>
  <si>
    <t>Kotol plynový kondenzačný kombinový VITODENS 200-W,výkon 2,4 - 24,1 kW</t>
  </si>
  <si>
    <t>1941976227</t>
  </si>
  <si>
    <t>731361101</t>
  </si>
  <si>
    <t>Systémový odvod spalín VITODENS 24kW</t>
  </si>
  <si>
    <t>596005224</t>
  </si>
  <si>
    <t>7373228</t>
  </si>
  <si>
    <t>Revízny kus priamy 60/100</t>
  </si>
  <si>
    <t>-2037091805</t>
  </si>
  <si>
    <t>7373212</t>
  </si>
  <si>
    <t>Rúra - 2m, 60/100</t>
  </si>
  <si>
    <t>162270120</t>
  </si>
  <si>
    <t>732219210</t>
  </si>
  <si>
    <t>Montáž zásobníkového ohrievača vody pre ohrev pitnej vody v spojení s kotlami objem 160-200 l</t>
  </si>
  <si>
    <t>1825593172</t>
  </si>
  <si>
    <t>484380001600</t>
  </si>
  <si>
    <t>Ohrievač zásobníkový Vitocell 100-W/100-V, typ CVA na ohrev pitnej vody v spojení s nástennými kotlami a diaľkovým ohrevom, objem 200 l, biela</t>
  </si>
  <si>
    <t>-1646905623</t>
  </si>
  <si>
    <t>Z008341</t>
  </si>
  <si>
    <t>Diaľkové ovládanie Vitotrol 200-A</t>
  </si>
  <si>
    <t>-129166842</t>
  </si>
  <si>
    <t>998731201.S</t>
  </si>
  <si>
    <t>Presun hmôt pre kotolne umiestnené vo výške (hĺbke) do 6 m</t>
  </si>
  <si>
    <t>1839760082</t>
  </si>
  <si>
    <t>732</t>
  </si>
  <si>
    <t>Ústredné kúrenie, strojovne</t>
  </si>
  <si>
    <t>732331030</t>
  </si>
  <si>
    <t>Montáž expanznej nádoby tlak 10 barov s membránou 8l</t>
  </si>
  <si>
    <t>-197198863</t>
  </si>
  <si>
    <t>4846760000</t>
  </si>
  <si>
    <t>Nádoba-expanzná typ DD pre studenú vodu, tlak 10 barov s vakom 8 l biela</t>
  </si>
  <si>
    <t>1452720040</t>
  </si>
  <si>
    <t>732331033</t>
  </si>
  <si>
    <t>Montáž expanznej nádoby tlak 6 barov s membránou 18 l</t>
  </si>
  <si>
    <t>-148544625</t>
  </si>
  <si>
    <t>484630006200</t>
  </si>
  <si>
    <t>Nádoba expanzná s membránou typ NG 18 l, D 280 mm, v 382 mm, pripojenie R 3/4", 6/1,5 bar, šedá</t>
  </si>
  <si>
    <t>17947575</t>
  </si>
  <si>
    <t>998732201.S</t>
  </si>
  <si>
    <t>Presun hmôt pre strojovne v objektoch výšky do 6 m</t>
  </si>
  <si>
    <t>-2098157379</t>
  </si>
  <si>
    <t>733</t>
  </si>
  <si>
    <t>Ústredné kúrenie, rozvodné potrubie</t>
  </si>
  <si>
    <t>733110810</t>
  </si>
  <si>
    <t>Demontáž rozvodov vykurovania</t>
  </si>
  <si>
    <t>-507862640</t>
  </si>
  <si>
    <t>733166250</t>
  </si>
  <si>
    <t>Plasthliníkové potrubie RAUTITAN flex v tyčiach pre vykurovanie spájané lisovaním dxt 16x2,2 mm</t>
  </si>
  <si>
    <t>-59038160</t>
  </si>
  <si>
    <t>733166252</t>
  </si>
  <si>
    <t>Plasthliníkové potrubie RAUTITAN flex v tyčiach pre vykurovanie spájané lisovaním dxt 20x2,8 mm</t>
  </si>
  <si>
    <t>168755044</t>
  </si>
  <si>
    <t>733166254</t>
  </si>
  <si>
    <t>Plasthliníkové potrubie RAUTITAN flex v tyčiach pre vykurovanie spájané lisovaním dxt 25x3,5 mm</t>
  </si>
  <si>
    <t>-36714864</t>
  </si>
  <si>
    <t>733166256</t>
  </si>
  <si>
    <t>Plasthliníkové potrubie RAUTITAN flex v tyčiach pre vykurovanie spájané lisovaním dxt 32x4,4 mm</t>
  </si>
  <si>
    <t>522685512</t>
  </si>
  <si>
    <t>733166258</t>
  </si>
  <si>
    <t>Plasthliníkové potrubie RAUTITAN flex v tyčiach pre vykurovanie spájané lisovaním dxt 40x5,5 mm</t>
  </si>
  <si>
    <t>-839511517</t>
  </si>
  <si>
    <t>733190107</t>
  </si>
  <si>
    <t>Tlaková skúška potrubia z oceľových rúrok závitových</t>
  </si>
  <si>
    <t>1518074820</t>
  </si>
  <si>
    <t>998733201.S</t>
  </si>
  <si>
    <t>Presun hmôt pre rozvody potrubia v objektoch výšky do 6 m</t>
  </si>
  <si>
    <t>-1632749118</t>
  </si>
  <si>
    <t>734</t>
  </si>
  <si>
    <t>Ústredné kúrenie, armatúry.</t>
  </si>
  <si>
    <t>734209101</t>
  </si>
  <si>
    <t>Montáž závitovej armatúry s 1 závitom do G 1/2</t>
  </si>
  <si>
    <t>561270481</t>
  </si>
  <si>
    <t>4849228570</t>
  </si>
  <si>
    <t>Automatický odvzdušňovací ventil, 1/2", PN 10</t>
  </si>
  <si>
    <t>-1127345879</t>
  </si>
  <si>
    <t>551210009500</t>
  </si>
  <si>
    <t>Ventil odvzdušňovací automatický, 1/2", mosadz,</t>
  </si>
  <si>
    <t>335682244</t>
  </si>
  <si>
    <t>734209114</t>
  </si>
  <si>
    <t>Montáž závitovej armatúry s 2 závitmi G 3/4</t>
  </si>
  <si>
    <t>230041510</t>
  </si>
  <si>
    <t>551210044700</t>
  </si>
  <si>
    <t>Guľový ventil 3/4”, páčka červená-chróm</t>
  </si>
  <si>
    <t>1975766198</t>
  </si>
  <si>
    <t>734209115.1</t>
  </si>
  <si>
    <t>Montáž závitovej armatúry s 2 závitmi G 1</t>
  </si>
  <si>
    <t>-124099888</t>
  </si>
  <si>
    <t>551210044800</t>
  </si>
  <si>
    <t>Guľový ventil 1”, páčka červená-chróm</t>
  </si>
  <si>
    <t>349721636</t>
  </si>
  <si>
    <t>422846111912</t>
  </si>
  <si>
    <t>Doplňovací ventil s manometrom a zábranou proti spätnému toku</t>
  </si>
  <si>
    <t>207407582</t>
  </si>
  <si>
    <t>558060pc</t>
  </si>
  <si>
    <t>Guľový kohút so zaistením 1"</t>
  </si>
  <si>
    <t>282626899</t>
  </si>
  <si>
    <t>734209116</t>
  </si>
  <si>
    <t>Montáž závitovej armatúry s 2 závitmi G 5/4</t>
  </si>
  <si>
    <t>-1626899227</t>
  </si>
  <si>
    <t>551210044900</t>
  </si>
  <si>
    <t>Guľový ventil 5/4”, páčka červená-chróm</t>
  </si>
  <si>
    <t>-1235483235</t>
  </si>
  <si>
    <t>734240015</t>
  </si>
  <si>
    <t>Montáž spätnej klapky závitovej G 5/4</t>
  </si>
  <si>
    <t>2029933829</t>
  </si>
  <si>
    <t>551190002900</t>
  </si>
  <si>
    <t>Spätná klapka Eura-Sprint, 5/4" FF, Kv 21,00, niklovaná mosadz</t>
  </si>
  <si>
    <t>-144361077</t>
  </si>
  <si>
    <t>734291112</t>
  </si>
  <si>
    <t>Ostané armatúry, kohútik plniaci a vypúšťací normy 13 7061, PN 1,0/100st. C G 3/8</t>
  </si>
  <si>
    <t>-722779512</t>
  </si>
  <si>
    <t>734291330</t>
  </si>
  <si>
    <t>Montáž filtra plynového DN20</t>
  </si>
  <si>
    <t>1140501933</t>
  </si>
  <si>
    <t>5518200116</t>
  </si>
  <si>
    <t>Plynový filter DN 20</t>
  </si>
  <si>
    <t>-343667</t>
  </si>
  <si>
    <t>734291350</t>
  </si>
  <si>
    <t>Montáž filtra závitového G 1 1/4</t>
  </si>
  <si>
    <t>-808890931</t>
  </si>
  <si>
    <t>422010002400</t>
  </si>
  <si>
    <t>Filter závitový nerez, 5/4", dĺ. 105 mm, nerez oceľ ASTM A351 CF8M, nerez oceľ</t>
  </si>
  <si>
    <t>1810264392</t>
  </si>
  <si>
    <t>734419111</t>
  </si>
  <si>
    <t>Montáž teplomera s ochranným púzdrom alebo s pevnou stonkou</t>
  </si>
  <si>
    <t>939094038</t>
  </si>
  <si>
    <t>48491202351</t>
  </si>
  <si>
    <t>Teplomer</t>
  </si>
  <si>
    <t>616787209</t>
  </si>
  <si>
    <t>7344241101</t>
  </si>
  <si>
    <t>Montáž tlakomera</t>
  </si>
  <si>
    <t>441946464</t>
  </si>
  <si>
    <t>48492103421</t>
  </si>
  <si>
    <t>Tlakomer</t>
  </si>
  <si>
    <t>-1012591644</t>
  </si>
  <si>
    <t>998734201.S</t>
  </si>
  <si>
    <t>Presun hmôt pre armatúry v objektoch výšky do 6 m</t>
  </si>
  <si>
    <t>-481453121</t>
  </si>
  <si>
    <t>735</t>
  </si>
  <si>
    <t>Ústredné kúrenie, vykurov. telesá</t>
  </si>
  <si>
    <t>734209112</t>
  </si>
  <si>
    <t>Montáž závitovej armatúry s 2 závitmi do G 1/2</t>
  </si>
  <si>
    <t>-1760530665</t>
  </si>
  <si>
    <t>1346612</t>
  </si>
  <si>
    <t>Diel pripájací napr. HERZ 3000, Rp 1/2"x G 3/4" rohový, pre 2-rúrkové sústavy, obojstranné vypúšťanie a napúšťanie, uzatvárateľné, pripojenie vykurovacie telesa Rp 1/2"</t>
  </si>
  <si>
    <t>1323496407</t>
  </si>
  <si>
    <t>734223208</t>
  </si>
  <si>
    <t>Montáž termostatickej hlavice kvapalinovej jednoduchej</t>
  </si>
  <si>
    <t>-914969821</t>
  </si>
  <si>
    <t>1920083</t>
  </si>
  <si>
    <t>Hlavica termostatická "H"  "Design" "Mini" GS závit M 30 x 1,5, s kvapalinovým snímačom a polohou "0", s priamymi drážkami, nastaviteľná protimrazová ochrana pri cca 6°C, teplotný rozsah 6 - 30 °C</t>
  </si>
  <si>
    <t>661785538</t>
  </si>
  <si>
    <t>DG47747201467</t>
  </si>
  <si>
    <t>Konzola pre radiátor - sada</t>
  </si>
  <si>
    <t>-1987606680</t>
  </si>
  <si>
    <t>735151831</t>
  </si>
  <si>
    <t>Demontáž vykurovacích telies</t>
  </si>
  <si>
    <t>1556043736</t>
  </si>
  <si>
    <t>735154130</t>
  </si>
  <si>
    <t>Montáž vykurovacieho telesa panelového dvojradového výšky 500 mm/ dĺžky 400-600 mm</t>
  </si>
  <si>
    <t>2088333516</t>
  </si>
  <si>
    <t>484530019401</t>
  </si>
  <si>
    <t>Teleso vykurovacie doskové dvojradové oceľové RADIK VK 21, vxlxhĺ 500x500x100 mm, pripojenie pravé spodné, závit G 1/2" vnútorný</t>
  </si>
  <si>
    <t>1868491946</t>
  </si>
  <si>
    <t>484530019501</t>
  </si>
  <si>
    <t>Teleso vykurovacie doskové dvojradové oceľové RADIK VK 21, vxlxhĺ 500x600x100 mm, pripojenie pravé spodné, závit G 1/2" vnútorný</t>
  </si>
  <si>
    <t>-2007758323</t>
  </si>
  <si>
    <t>735154131</t>
  </si>
  <si>
    <t>Montáž vykurovacieho telesa panelového dvojradového výšky 500 mm/ dĺžky 700-900 mm</t>
  </si>
  <si>
    <t>-1148342853</t>
  </si>
  <si>
    <t>484530019601</t>
  </si>
  <si>
    <t>Teleso vykurovacie doskové dvojradové oceľové RADIK VK 21, vxlxhĺ 500x700x100 mm, pripojenie pravé spodné, závit G 1/2" vnútorný</t>
  </si>
  <si>
    <t>-1809549899</t>
  </si>
  <si>
    <t>484530019600</t>
  </si>
  <si>
    <t>Teleso vykurovacie doskové dvojradové oceľové RADIK VK 22, vxlxhĺ 500x700x100 mm, pripojenie pravé spodné, závit G 1/2" vnútorný</t>
  </si>
  <si>
    <t>1559074708</t>
  </si>
  <si>
    <t>484530019700</t>
  </si>
  <si>
    <t>Teleso vykurovacie doskové dvojradové oceľové RADIK VK 22, vxlxhĺ 500x800x100 mm, pripojenie pravé spodné, závit G 1/2" vnútorný</t>
  </si>
  <si>
    <t>-916384584</t>
  </si>
  <si>
    <t>484530019801</t>
  </si>
  <si>
    <t>Teleso vykurovacie doskové dvojradové oceľové RADIK VK 21, vxlxhĺ 500x900x100 mm, pripojenie pravé spodné, závit G 1/2" vnútorný</t>
  </si>
  <si>
    <t>-1342228516</t>
  </si>
  <si>
    <t>484530019800</t>
  </si>
  <si>
    <t>Teleso vykurovacie doskové dvojradové oceľové RADIK VK 22, vxlxhĺ 500x900x100 mm, pripojenie pravé spodné, závit G 1/2" vnútorný</t>
  </si>
  <si>
    <t>-212194853</t>
  </si>
  <si>
    <t>735154132</t>
  </si>
  <si>
    <t>Montáž vykurovacieho telesa panelového dvojradového výšky 500 mm/ dĺžky 1000-1200 mm</t>
  </si>
  <si>
    <t>1429942008</t>
  </si>
  <si>
    <t>484530020100</t>
  </si>
  <si>
    <t>Teleso vykurovacie doskové dvojradové oceľové RADIK VK 22, vxlxhĺ 500x1200x100 mm, pripojenie pravé spodné, závit G 1/2" vnútorný</t>
  </si>
  <si>
    <t>93685298</t>
  </si>
  <si>
    <t>735154133</t>
  </si>
  <si>
    <t>Montáž vykurovacieho telesa panelového dvojradového výšky 500 mm/ dĺžky 1400-1800 mm</t>
  </si>
  <si>
    <t>744006928</t>
  </si>
  <si>
    <t>484530020300</t>
  </si>
  <si>
    <t>Teleso vykurovacie doskové dvojradové oceľové RADIK VK 22, vxlxhĺ 500x1600x100 mm, pripojenie pravé spodné, závit G 1/2" vnútorný</t>
  </si>
  <si>
    <t>-1296446972</t>
  </si>
  <si>
    <t>7358435000</t>
  </si>
  <si>
    <t>Zakrytovanie vykurovacích telies drevenou konštrukciou</t>
  </si>
  <si>
    <t>778441307</t>
  </si>
  <si>
    <t>998735201.S</t>
  </si>
  <si>
    <t>Presun hmôt pre vykurovacie telesá v objektoch výšky do 6 m</t>
  </si>
  <si>
    <t>-270846589</t>
  </si>
  <si>
    <t>HZS</t>
  </si>
  <si>
    <t>Hodinové zúčtovacie sadzby</t>
  </si>
  <si>
    <t>HZS000111</t>
  </si>
  <si>
    <t>Vykurovacia skúška</t>
  </si>
  <si>
    <t>1813072735</t>
  </si>
  <si>
    <t>HZS000112-2</t>
  </si>
  <si>
    <t>Zaškolenie prevádzky kotolne</t>
  </si>
  <si>
    <t>-1234159656</t>
  </si>
  <si>
    <t>HZS000113-2</t>
  </si>
  <si>
    <t>Nastavenie vykurovacích telies</t>
  </si>
  <si>
    <t>-459071434</t>
  </si>
  <si>
    <t>5 - Elektroimštalácia a bleskozvod</t>
  </si>
  <si>
    <t xml:space="preserve">    21-M - Elektromontáže</t>
  </si>
  <si>
    <t xml:space="preserve">    95-M - Revízie</t>
  </si>
  <si>
    <t>OST - HODINOVÁ ZUČTOVACIA SADZBA</t>
  </si>
  <si>
    <t>21-M</t>
  </si>
  <si>
    <t>Elektromontáže</t>
  </si>
  <si>
    <t>210010002</t>
  </si>
  <si>
    <t>Rúrka ohybná elektroinštalačná, uložená pod omietkou, typ 23 - 16 mm</t>
  </si>
  <si>
    <t>-1918863577</t>
  </si>
  <si>
    <t>3450722200</t>
  </si>
  <si>
    <t>Rúrka PVC 2316</t>
  </si>
  <si>
    <t>1308151341</t>
  </si>
  <si>
    <t>210010003</t>
  </si>
  <si>
    <t>Rúrka ohybná elektroinštalačná, uložená pod omietkou, typ 23 - 23 mm</t>
  </si>
  <si>
    <t>552931855</t>
  </si>
  <si>
    <t>3450722400</t>
  </si>
  <si>
    <t>Rúrka PVC 2323</t>
  </si>
  <si>
    <t>-1748435603</t>
  </si>
  <si>
    <t>210010053</t>
  </si>
  <si>
    <t>Rúrka elektroinšt. oceľová, závitová uložená voľne alebo pod omietkou typ 6021, 21 mm</t>
  </si>
  <si>
    <t>1226229554</t>
  </si>
  <si>
    <t>3451011500</t>
  </si>
  <si>
    <t>Vývodka PVC 4821/P</t>
  </si>
  <si>
    <t>263942826</t>
  </si>
  <si>
    <t>3457112300</t>
  </si>
  <si>
    <t>Rúrka inštalačná oceľová závitová 6021</t>
  </si>
  <si>
    <t>-1988123384</t>
  </si>
  <si>
    <t>210010301</t>
  </si>
  <si>
    <t>Škatuľa prístrojová bez zapojenia (1901, KP 68, KZ 3)</t>
  </si>
  <si>
    <t>-819092890</t>
  </si>
  <si>
    <t>3450906510</t>
  </si>
  <si>
    <t>Krabica  KU 68-1901</t>
  </si>
  <si>
    <t>794220837</t>
  </si>
  <si>
    <t>210010321</t>
  </si>
  <si>
    <t>Škatuľa odbočná s viečkom, svorkovnicou vč. zapojenia (1903, KR 68) kruhová</t>
  </si>
  <si>
    <t>752052979</t>
  </si>
  <si>
    <t>3450907510</t>
  </si>
  <si>
    <t>Krabica  KU 68-1903</t>
  </si>
  <si>
    <t>1411485815</t>
  </si>
  <si>
    <t>210021321</t>
  </si>
  <si>
    <t>Montáž ventilátora do soc. zariadení</t>
  </si>
  <si>
    <t>kg</t>
  </si>
  <si>
    <t>-1061104101</t>
  </si>
  <si>
    <t>4241000100</t>
  </si>
  <si>
    <t>Ventilátor jednofázový 230V, 40W</t>
  </si>
  <si>
    <t>-803728460</t>
  </si>
  <si>
    <t>210100001</t>
  </si>
  <si>
    <t>Ukončenie vodičov v rozvádzač. vč. zapojenia a vodičovej koncovky do 2.5 mm2</t>
  </si>
  <si>
    <t>1382786058</t>
  </si>
  <si>
    <t>210100002</t>
  </si>
  <si>
    <t>Ukončenie vodičov v rozvádzač. vč. zapojenia a vodičovej koncovky do 6 mm2</t>
  </si>
  <si>
    <t>266058501</t>
  </si>
  <si>
    <t>210100251</t>
  </si>
  <si>
    <t>Ukončenie celoplastových káblov zmrašť. záklopkou alebo páskou do 4 x 10 mm2</t>
  </si>
  <si>
    <t>-1374335774</t>
  </si>
  <si>
    <t>210110021</t>
  </si>
  <si>
    <t>Spínač nástenný pre prostredie vonkajšie a mokré, včítane zapojenia jednopólový - radenie 1</t>
  </si>
  <si>
    <t>-1078067113</t>
  </si>
  <si>
    <t>3450201330</t>
  </si>
  <si>
    <t>Spínač 1 vodotesný    Legrand Valena, IP43</t>
  </si>
  <si>
    <t>684012182</t>
  </si>
  <si>
    <t>210110041</t>
  </si>
  <si>
    <t>Spínač polozapustený a zapustený vč.zapojenia jednopólový - radenie 1</t>
  </si>
  <si>
    <t>354199589</t>
  </si>
  <si>
    <t>3450201270</t>
  </si>
  <si>
    <t>Spínač 1    3553-01289 B1    lesklý biely</t>
  </si>
  <si>
    <t>1161576818</t>
  </si>
  <si>
    <t>210110043</t>
  </si>
  <si>
    <t>Spínač polozapustený a zapustený vč.zapojenia sériový prep.stried. - radenie 5 A</t>
  </si>
  <si>
    <t>254304791</t>
  </si>
  <si>
    <t>3450201430</t>
  </si>
  <si>
    <t>Prepínač 5    3553-05289 B1    lesklý biely</t>
  </si>
  <si>
    <t>1863803391</t>
  </si>
  <si>
    <t>210110045</t>
  </si>
  <si>
    <t>Spínač polozapustený a zapustený vč.zapojenia stried.prep.- radenie 6</t>
  </si>
  <si>
    <t>-1148225658</t>
  </si>
  <si>
    <t>3450201520</t>
  </si>
  <si>
    <t>Prepínač 6    3553-06289 B1    lesklý biely</t>
  </si>
  <si>
    <t>1406716468</t>
  </si>
  <si>
    <t>210110046</t>
  </si>
  <si>
    <t>Spínač polozapustený a zapustený vč.zapojenia krížový prep.- radenie 7</t>
  </si>
  <si>
    <t>-1827904100</t>
  </si>
  <si>
    <t>3450201630</t>
  </si>
  <si>
    <t>Prepínač 7    3553-07289 D2    bežový</t>
  </si>
  <si>
    <t>-1697495120</t>
  </si>
  <si>
    <t>210110082</t>
  </si>
  <si>
    <t>Sporáková prípojka typ 39563 - 23C, pre zapuste nú montáž vč. tlejivky</t>
  </si>
  <si>
    <t>177213020</t>
  </si>
  <si>
    <t>3450663620</t>
  </si>
  <si>
    <t>Šporáková prípojka    39563-23    do steny</t>
  </si>
  <si>
    <t>-972087050</t>
  </si>
  <si>
    <t>210110091</t>
  </si>
  <si>
    <t>Spínač s časovým dobehom</t>
  </si>
  <si>
    <t>1614302606</t>
  </si>
  <si>
    <t>3450245000</t>
  </si>
  <si>
    <t>730338702</t>
  </si>
  <si>
    <t>210111011</t>
  </si>
  <si>
    <t>Domová zásuvka polozapustená alebo zapustená vč. zapojenia 10/16 A 250 V 2P + Z</t>
  </si>
  <si>
    <t>724988068</t>
  </si>
  <si>
    <t>3450318300</t>
  </si>
  <si>
    <t>Zásuvka jednoduchá Legrand Valena, IP20</t>
  </si>
  <si>
    <t>1176123408</t>
  </si>
  <si>
    <t>210111021</t>
  </si>
  <si>
    <t>Domová zásuvka v krabici obyč. alebo do vlhka, vč. zapojenia 10/16 A 250 V 2P + Z</t>
  </si>
  <si>
    <t>1621682140</t>
  </si>
  <si>
    <t>3450329900</t>
  </si>
  <si>
    <t>Zásuvka 5517-2610</t>
  </si>
  <si>
    <t>1961093239</t>
  </si>
  <si>
    <t>210190002</t>
  </si>
  <si>
    <t>Montáž oceľolechovej rozvodnice do váhy 50 kg</t>
  </si>
  <si>
    <t>-484000874</t>
  </si>
  <si>
    <t>210200027</t>
  </si>
  <si>
    <t>Svietidlo nastenné Led 10W, IP20</t>
  </si>
  <si>
    <t>250323282</t>
  </si>
  <si>
    <t>3480010160</t>
  </si>
  <si>
    <t>Svietidlo  nastenné Led 10W, IP20</t>
  </si>
  <si>
    <t>2099997615</t>
  </si>
  <si>
    <t>210200031</t>
  </si>
  <si>
    <t>Svietidlo  nástenné Led 7W s čidlom pohybu, IP43</t>
  </si>
  <si>
    <t>-138784986</t>
  </si>
  <si>
    <t>3480124700</t>
  </si>
  <si>
    <t>Svietidlo nástenné  Led 7W,s čidlom pohybu  IP43</t>
  </si>
  <si>
    <t>143557167</t>
  </si>
  <si>
    <t>210200037</t>
  </si>
  <si>
    <t>Svietidlo stropné LINEÁRNE LED 26W,IP20</t>
  </si>
  <si>
    <t>1973550742</t>
  </si>
  <si>
    <t>3480125100</t>
  </si>
  <si>
    <t>Svietidlo LED stropné lineárne 26W,IP20</t>
  </si>
  <si>
    <t>2066968366</t>
  </si>
  <si>
    <t>210200038</t>
  </si>
  <si>
    <t>Svietidlo nástenné  LED 10W, IP20</t>
  </si>
  <si>
    <t>-2022981036</t>
  </si>
  <si>
    <t>3480010150</t>
  </si>
  <si>
    <t>Svietidlo  nástenné  LED 10W, IP43</t>
  </si>
  <si>
    <t>-706568885</t>
  </si>
  <si>
    <t>210200048</t>
  </si>
  <si>
    <t>Svietidlo stropné Led 10W</t>
  </si>
  <si>
    <t>-1807422689</t>
  </si>
  <si>
    <t>3480010090</t>
  </si>
  <si>
    <t>Svietidlo  stropné 10W, IP20</t>
  </si>
  <si>
    <t>493654897</t>
  </si>
  <si>
    <t>210200051</t>
  </si>
  <si>
    <t>Svietidlo lineárne LED 48W, IP44</t>
  </si>
  <si>
    <t>608189599</t>
  </si>
  <si>
    <t>3480010310</t>
  </si>
  <si>
    <t>Svietidlo  stropné  lineárne LED 48W, IP44</t>
  </si>
  <si>
    <t>-1264480419</t>
  </si>
  <si>
    <t>210200052</t>
  </si>
  <si>
    <t>Svietidlo kazetové LED 26W, IP44</t>
  </si>
  <si>
    <t>2059449020</t>
  </si>
  <si>
    <t>3480010040</t>
  </si>
  <si>
    <t>Svietidlo  stropné LED 13W, IP44</t>
  </si>
  <si>
    <t>-84949517</t>
  </si>
  <si>
    <t>210200052.1</t>
  </si>
  <si>
    <t>Svietidlo kazetové LED 26W, IP20</t>
  </si>
  <si>
    <t>-739510462</t>
  </si>
  <si>
    <t>3480010080</t>
  </si>
  <si>
    <t>Svietidlo  kazetové LED 26W, IP44</t>
  </si>
  <si>
    <t>-1192004448</t>
  </si>
  <si>
    <t>210200056</t>
  </si>
  <si>
    <t>Svietidlo nudzové FLC 8W s akumulátorom typ Lucia 1089LUC-2SE IP22</t>
  </si>
  <si>
    <t>-2145259118</t>
  </si>
  <si>
    <t>3480106100</t>
  </si>
  <si>
    <t>Svietidlo núdzové FLC 8W s akumulátorom typ Lucia A1089LUC -2SE IP22</t>
  </si>
  <si>
    <t>-1686812472</t>
  </si>
  <si>
    <t>210201018</t>
  </si>
  <si>
    <t>Svietidlo stropné kazetové Led 46W, IP20</t>
  </si>
  <si>
    <t>1668898669</t>
  </si>
  <si>
    <t>3480190300</t>
  </si>
  <si>
    <t>485874196</t>
  </si>
  <si>
    <t>210220002</t>
  </si>
  <si>
    <t>Uzemňovacie vedenie na povrchu FeZn D 10 mm (pre ochranné pospájanie)</t>
  </si>
  <si>
    <t>943660260</t>
  </si>
  <si>
    <t>1561523500</t>
  </si>
  <si>
    <t>Drôt pozinkovaný mäkký 11343 D 10.00mm</t>
  </si>
  <si>
    <t>-281089813</t>
  </si>
  <si>
    <t>210220021</t>
  </si>
  <si>
    <t>Uzemňovacie vedenie v zemi včít. svoriek,prepojenia, izolácie spojov FeZn do 120 mm2</t>
  </si>
  <si>
    <t>-1193427467</t>
  </si>
  <si>
    <t>3544112000</t>
  </si>
  <si>
    <t>Páska uzemňovacia 30x4 mm</t>
  </si>
  <si>
    <t>-1546372527</t>
  </si>
  <si>
    <t>210220022</t>
  </si>
  <si>
    <t>Bleskozvodové vedenie AlMgSi d 8mm</t>
  </si>
  <si>
    <t>923540864</t>
  </si>
  <si>
    <t>1561522500</t>
  </si>
  <si>
    <t>Drôt AlMgSi d 8mm</t>
  </si>
  <si>
    <t>1311035540</t>
  </si>
  <si>
    <t>3570142900</t>
  </si>
  <si>
    <t>Rozvádzač RS</t>
  </si>
  <si>
    <t>-1208064122</t>
  </si>
  <si>
    <t>3570143500</t>
  </si>
  <si>
    <t>Rozvádzač elektromerový RE</t>
  </si>
  <si>
    <t>1485780310</t>
  </si>
  <si>
    <t>1561530100</t>
  </si>
  <si>
    <t>Vodič AlMgSi D8mm</t>
  </si>
  <si>
    <t>Kg</t>
  </si>
  <si>
    <t>-1527939003</t>
  </si>
  <si>
    <t>3540402900</t>
  </si>
  <si>
    <t>HR-Podpera PV 01</t>
  </si>
  <si>
    <t>-2047715355</t>
  </si>
  <si>
    <t>3540404300</t>
  </si>
  <si>
    <t>HR-Podpera PV 17</t>
  </si>
  <si>
    <t>-754571061</t>
  </si>
  <si>
    <t>3540406800</t>
  </si>
  <si>
    <t>HR-Svorka SS</t>
  </si>
  <si>
    <t>-1114544642</t>
  </si>
  <si>
    <t>210220301</t>
  </si>
  <si>
    <t>Bleskozvodová svorka do 2 skrutiek (SS, SR 03)</t>
  </si>
  <si>
    <t>-1266972288</t>
  </si>
  <si>
    <t>210220302</t>
  </si>
  <si>
    <t>Bleskozvodová svorka nad 2 skrutky (ST, SJ, SK, SZ, SR 01, 02)</t>
  </si>
  <si>
    <t>1375241491</t>
  </si>
  <si>
    <t>3540408300</t>
  </si>
  <si>
    <t>HR-Svorka SZ</t>
  </si>
  <si>
    <t>232761607</t>
  </si>
  <si>
    <t>3540406200</t>
  </si>
  <si>
    <t>HR-Svorka SO</t>
  </si>
  <si>
    <t>1974840133</t>
  </si>
  <si>
    <t>3540406700</t>
  </si>
  <si>
    <t>HR-Svorka SR 03</t>
  </si>
  <si>
    <t>-1817690776</t>
  </si>
  <si>
    <t>3540406100</t>
  </si>
  <si>
    <t>HR-Svorka SK</t>
  </si>
  <si>
    <t>1780198858</t>
  </si>
  <si>
    <t>210220361</t>
  </si>
  <si>
    <t>Tyčový uzemňovač zarazený do zeme a pripoj.vedenie do 2 m</t>
  </si>
  <si>
    <t>118938845</t>
  </si>
  <si>
    <t>3540501500</t>
  </si>
  <si>
    <t>HR-Zemniaca tyč ZT PD 2 m</t>
  </si>
  <si>
    <t>218016737</t>
  </si>
  <si>
    <t>210220373</t>
  </si>
  <si>
    <t>Ochranný uholník alebo rúrka s držiak. do dreva</t>
  </si>
  <si>
    <t>-1010099263</t>
  </si>
  <si>
    <t>3540201100</t>
  </si>
  <si>
    <t>HR-Držiak DUD</t>
  </si>
  <si>
    <t>-2126934964</t>
  </si>
  <si>
    <t>3540402300</t>
  </si>
  <si>
    <t>HR-Ochranný uholnik OU</t>
  </si>
  <si>
    <t>778632830</t>
  </si>
  <si>
    <t>210220401</t>
  </si>
  <si>
    <t>Označenie zvodov štítkami smaltované, z umelej hmot</t>
  </si>
  <si>
    <t>-2101318440</t>
  </si>
  <si>
    <t>5489511000</t>
  </si>
  <si>
    <t>Štítok smaltovaný do 5 písmmen 10x15 mm</t>
  </si>
  <si>
    <t>1436951848</t>
  </si>
  <si>
    <t>210220431</t>
  </si>
  <si>
    <t>Tvarovanie montáž. dielu- zberača ochrannej rúrky, uholníka</t>
  </si>
  <si>
    <t>874514542</t>
  </si>
  <si>
    <t>210220451</t>
  </si>
  <si>
    <t>Ochranné pospájanie  voľne ulož.,alebo v omietke Cu 4-16mm2</t>
  </si>
  <si>
    <t>997826459</t>
  </si>
  <si>
    <t>3410403400</t>
  </si>
  <si>
    <t>Vodič medený CY 06   žltozelený</t>
  </si>
  <si>
    <t>1235786056</t>
  </si>
  <si>
    <t>210220456</t>
  </si>
  <si>
    <t>Kompenzátor objemu vratane svoriek</t>
  </si>
  <si>
    <t>-225130508</t>
  </si>
  <si>
    <t>210810005</t>
  </si>
  <si>
    <t>Silový kábel 750 - 1000 V /mm2/ voľne uložený CYKY-CYKYm 750 V 3x1.5</t>
  </si>
  <si>
    <t>857558407</t>
  </si>
  <si>
    <t>3410105000</t>
  </si>
  <si>
    <t>Kábel silový medený CXKE-R  3Jx01,5</t>
  </si>
  <si>
    <t>2060754439</t>
  </si>
  <si>
    <t>210810046</t>
  </si>
  <si>
    <t>Silový kábel  CXKE-R 3Jx2,5mm2</t>
  </si>
  <si>
    <t>-2017444937</t>
  </si>
  <si>
    <t>3410105100</t>
  </si>
  <si>
    <t>Kábel silový medený CYKY  3Jx02,5</t>
  </si>
  <si>
    <t>-121366477</t>
  </si>
  <si>
    <t>210810053</t>
  </si>
  <si>
    <t>Silový kábel 750 - 1000 V /mm2/ pevne uložený CYKY-CYKYm 750 V 4x10</t>
  </si>
  <si>
    <t>1228847872</t>
  </si>
  <si>
    <t>3410108000</t>
  </si>
  <si>
    <t>Kábel silový medený CYKY  4Jx10</t>
  </si>
  <si>
    <t>-1565925142</t>
  </si>
  <si>
    <t>210810055</t>
  </si>
  <si>
    <t>Silový kábel 750 - 1000 V /mm2/ pevne uložený CXKE-R 750 V 5x1.5</t>
  </si>
  <si>
    <t>-2134591200</t>
  </si>
  <si>
    <t>3410109200</t>
  </si>
  <si>
    <t>Kábel silový medený CXKE-R  5Jx01,5</t>
  </si>
  <si>
    <t>-704313150</t>
  </si>
  <si>
    <t>210810056</t>
  </si>
  <si>
    <t>Silový kábel 750 - 1000 V /mm2/ pevne uložený CXKE-R 750 V 5x2.5</t>
  </si>
  <si>
    <t>1169878263</t>
  </si>
  <si>
    <t>3410109300</t>
  </si>
  <si>
    <t>Kábel silový medený CXKE-R  5Cx02,5</t>
  </si>
  <si>
    <t>1715412946</t>
  </si>
  <si>
    <t>211010001</t>
  </si>
  <si>
    <t>Osadenie polyamidovej príchytky do tehlového muriva HM 6</t>
  </si>
  <si>
    <t>1654864182</t>
  </si>
  <si>
    <t>2830403000</t>
  </si>
  <si>
    <t>Hmoždinka klasická 6 mm T6  typ:  T6-PA</t>
  </si>
  <si>
    <t>97946159</t>
  </si>
  <si>
    <t>PM</t>
  </si>
  <si>
    <t>Podružný materiál</t>
  </si>
  <si>
    <t>482904700</t>
  </si>
  <si>
    <t>PPV</t>
  </si>
  <si>
    <t>Podiel pridružených výkonov</t>
  </si>
  <si>
    <t>-65360530</t>
  </si>
  <si>
    <t>460030071</t>
  </si>
  <si>
    <t>Búranie živičných povrchov vrstvy 3 - 5 cm.</t>
  </si>
  <si>
    <t>1705360881</t>
  </si>
  <si>
    <t>460200154</t>
  </si>
  <si>
    <t>Hĺbenie káblovej ryhy 35 cm širokej a 70 cm hlbokej, v zemine triedy 4</t>
  </si>
  <si>
    <t>-199564233</t>
  </si>
  <si>
    <t>460200173</t>
  </si>
  <si>
    <t>Hĺbenie káblovej ryhy 35 cm širokej a 90 cm hlbokej, v zemine triedy 3</t>
  </si>
  <si>
    <t>-1403696462</t>
  </si>
  <si>
    <t>460420351</t>
  </si>
  <si>
    <t>Zriadenie káblového lôžka z piesku vrstvy 5 cm so zakrytím tehlami v smere kábla na šírku 35 cm</t>
  </si>
  <si>
    <t>735676720</t>
  </si>
  <si>
    <t>5833110300</t>
  </si>
  <si>
    <t>Kamenivo ťažené drobné 0-1 B</t>
  </si>
  <si>
    <t>-458229222</t>
  </si>
  <si>
    <t>5961001200</t>
  </si>
  <si>
    <t>Tehla plna 29x14x6,5 p 20 1      a3</t>
  </si>
  <si>
    <t>tks</t>
  </si>
  <si>
    <t>-101666737</t>
  </si>
  <si>
    <t>460560153</t>
  </si>
  <si>
    <t>Ručný zásyp nezap. káblovej ryhy bez zhutn. zeminy, 35 cm širokej, 70 cm hlbokej v zemine tr. 3</t>
  </si>
  <si>
    <t>2028858297</t>
  </si>
  <si>
    <t>460560173</t>
  </si>
  <si>
    <t>Ručný zásyp nezap. káblovej ryhy bez zhutn. zeminy, 35 cm širokej, 90 cm hlbokej v zemine tr. 3</t>
  </si>
  <si>
    <t>-747478976</t>
  </si>
  <si>
    <t>95-M</t>
  </si>
  <si>
    <t>Revízie</t>
  </si>
  <si>
    <t>950101004</t>
  </si>
  <si>
    <t>Odborná prehliadka</t>
  </si>
  <si>
    <t>887648465</t>
  </si>
  <si>
    <t>HODINOVÁ ZUČTOVACIA SADZBA</t>
  </si>
  <si>
    <t>Demontáž elektroinštalácie a bleskozvodu</t>
  </si>
  <si>
    <t>-1695218276</t>
  </si>
  <si>
    <t>HZS-004</t>
  </si>
  <si>
    <t>Sekacia práce</t>
  </si>
  <si>
    <t>596464773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</si>
</sst>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12" workbookViewId="0">
      <selection activeCell="AN8" sqref="AN8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71093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.049999999999997" customHeight="1">
      <c r="AR2" s="181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4" t="s">
        <v>6</v>
      </c>
      <c r="BT2" s="14" t="s">
        <v>7</v>
      </c>
    </row>
    <row r="3" spans="1:74" s="1" customFormat="1" ht="7.0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.0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196" t="s">
        <v>13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7"/>
      <c r="BE5" s="193" t="s">
        <v>14</v>
      </c>
      <c r="BS5" s="14" t="s">
        <v>6</v>
      </c>
    </row>
    <row r="6" spans="1:74" s="1" customFormat="1" ht="37.049999999999997" customHeight="1">
      <c r="B6" s="17"/>
      <c r="D6" s="23" t="s">
        <v>15</v>
      </c>
      <c r="K6" s="197" t="s">
        <v>16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7"/>
      <c r="BE6" s="194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94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/>
      <c r="AR8" s="17"/>
      <c r="BE8" s="194"/>
      <c r="BS8" s="14" t="s">
        <v>6</v>
      </c>
    </row>
    <row r="9" spans="1:74" s="1" customFormat="1" ht="14.4" customHeight="1">
      <c r="B9" s="17"/>
      <c r="AR9" s="17"/>
      <c r="BE9" s="194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194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194"/>
      <c r="BS11" s="14" t="s">
        <v>6</v>
      </c>
    </row>
    <row r="12" spans="1:74" s="1" customFormat="1" ht="7.05" customHeight="1">
      <c r="B12" s="17"/>
      <c r="AR12" s="17"/>
      <c r="BE12" s="194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194"/>
      <c r="BS13" s="14" t="s">
        <v>6</v>
      </c>
    </row>
    <row r="14" spans="1:74" ht="13.2">
      <c r="B14" s="17"/>
      <c r="E14" s="198" t="s">
        <v>27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4" t="s">
        <v>25</v>
      </c>
      <c r="AN14" s="26" t="s">
        <v>27</v>
      </c>
      <c r="AR14" s="17"/>
      <c r="BE14" s="194"/>
      <c r="BS14" s="14" t="s">
        <v>6</v>
      </c>
    </row>
    <row r="15" spans="1:74" s="1" customFormat="1" ht="7.05" customHeight="1">
      <c r="B15" s="17"/>
      <c r="AR15" s="17"/>
      <c r="BE15" s="194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194"/>
      <c r="BS16" s="14" t="s">
        <v>3</v>
      </c>
    </row>
    <row r="17" spans="1:71" s="1" customFormat="1" ht="18.45" customHeight="1">
      <c r="B17" s="17"/>
      <c r="E17" s="22"/>
      <c r="AK17" s="24" t="s">
        <v>25</v>
      </c>
      <c r="AN17" s="22" t="s">
        <v>1</v>
      </c>
      <c r="AR17" s="17"/>
      <c r="BE17" s="194"/>
      <c r="BS17" s="14" t="s">
        <v>29</v>
      </c>
    </row>
    <row r="18" spans="1:71" s="1" customFormat="1" ht="7.05" customHeight="1">
      <c r="B18" s="17"/>
      <c r="AR18" s="17"/>
      <c r="BE18" s="194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23</v>
      </c>
      <c r="AN19" s="22" t="s">
        <v>1</v>
      </c>
      <c r="AR19" s="17"/>
      <c r="BE19" s="194"/>
      <c r="BS19" s="14" t="s">
        <v>6</v>
      </c>
    </row>
    <row r="20" spans="1:71" s="1" customFormat="1" ht="18.45" customHeight="1">
      <c r="B20" s="17"/>
      <c r="E20" s="22" t="s">
        <v>31</v>
      </c>
      <c r="AK20" s="24" t="s">
        <v>25</v>
      </c>
      <c r="AN20" s="22" t="s">
        <v>1</v>
      </c>
      <c r="AR20" s="17"/>
      <c r="BE20" s="194"/>
      <c r="BS20" s="14" t="s">
        <v>29</v>
      </c>
    </row>
    <row r="21" spans="1:71" s="1" customFormat="1" ht="7.05" customHeight="1">
      <c r="B21" s="17"/>
      <c r="AR21" s="17"/>
      <c r="BE21" s="194"/>
    </row>
    <row r="22" spans="1:71" s="1" customFormat="1" ht="12" customHeight="1">
      <c r="B22" s="17"/>
      <c r="D22" s="24" t="s">
        <v>32</v>
      </c>
      <c r="AR22" s="17"/>
      <c r="BE22" s="194"/>
    </row>
    <row r="23" spans="1:71" s="1" customFormat="1" ht="16.5" customHeight="1">
      <c r="B23" s="17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7"/>
      <c r="BE23" s="194"/>
    </row>
    <row r="24" spans="1:71" s="1" customFormat="1" ht="7.05" customHeight="1">
      <c r="B24" s="17"/>
      <c r="AR24" s="17"/>
      <c r="BE24" s="194"/>
    </row>
    <row r="25" spans="1:71" s="1" customFormat="1" ht="7.0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4"/>
    </row>
    <row r="26" spans="1:71" s="2" customFormat="1" ht="25.95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1">
        <f>ROUND(AG94,2)</f>
        <v>0</v>
      </c>
      <c r="AL26" s="202"/>
      <c r="AM26" s="202"/>
      <c r="AN26" s="202"/>
      <c r="AO26" s="202"/>
      <c r="AP26" s="29"/>
      <c r="AQ26" s="29"/>
      <c r="AR26" s="30"/>
      <c r="BE26" s="194"/>
    </row>
    <row r="27" spans="1:71" s="2" customFormat="1" ht="7.0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4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3" t="s">
        <v>34</v>
      </c>
      <c r="M28" s="203"/>
      <c r="N28" s="203"/>
      <c r="O28" s="203"/>
      <c r="P28" s="203"/>
      <c r="Q28" s="29"/>
      <c r="R28" s="29"/>
      <c r="S28" s="29"/>
      <c r="T28" s="29"/>
      <c r="U28" s="29"/>
      <c r="V28" s="29"/>
      <c r="W28" s="203" t="s">
        <v>35</v>
      </c>
      <c r="X28" s="203"/>
      <c r="Y28" s="203"/>
      <c r="Z28" s="203"/>
      <c r="AA28" s="203"/>
      <c r="AB28" s="203"/>
      <c r="AC28" s="203"/>
      <c r="AD28" s="203"/>
      <c r="AE28" s="203"/>
      <c r="AF28" s="29"/>
      <c r="AG28" s="29"/>
      <c r="AH28" s="29"/>
      <c r="AI28" s="29"/>
      <c r="AJ28" s="29"/>
      <c r="AK28" s="203" t="s">
        <v>36</v>
      </c>
      <c r="AL28" s="203"/>
      <c r="AM28" s="203"/>
      <c r="AN28" s="203"/>
      <c r="AO28" s="203"/>
      <c r="AP28" s="29"/>
      <c r="AQ28" s="29"/>
      <c r="AR28" s="30"/>
      <c r="BE28" s="194"/>
    </row>
    <row r="29" spans="1:71" s="3" customFormat="1" ht="14.4" customHeight="1">
      <c r="B29" s="34"/>
      <c r="D29" s="24" t="s">
        <v>37</v>
      </c>
      <c r="F29" s="35" t="s">
        <v>38</v>
      </c>
      <c r="L29" s="185">
        <v>0.2</v>
      </c>
      <c r="M29" s="184"/>
      <c r="N29" s="184"/>
      <c r="O29" s="184"/>
      <c r="P29" s="184"/>
      <c r="Q29" s="36"/>
      <c r="R29" s="36"/>
      <c r="S29" s="36"/>
      <c r="T29" s="36"/>
      <c r="U29" s="36"/>
      <c r="V29" s="36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F29" s="36"/>
      <c r="AG29" s="36"/>
      <c r="AH29" s="36"/>
      <c r="AI29" s="36"/>
      <c r="AJ29" s="36"/>
      <c r="AK29" s="183">
        <f>ROUND(AV94, 2)</f>
        <v>0</v>
      </c>
      <c r="AL29" s="184"/>
      <c r="AM29" s="184"/>
      <c r="AN29" s="184"/>
      <c r="AO29" s="184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195"/>
    </row>
    <row r="30" spans="1:71" s="3" customFormat="1" ht="14.4" customHeight="1">
      <c r="B30" s="34"/>
      <c r="F30" s="35" t="s">
        <v>39</v>
      </c>
      <c r="L30" s="185">
        <v>0.2</v>
      </c>
      <c r="M30" s="184"/>
      <c r="N30" s="184"/>
      <c r="O30" s="184"/>
      <c r="P30" s="184"/>
      <c r="Q30" s="36"/>
      <c r="R30" s="36"/>
      <c r="S30" s="36"/>
      <c r="T30" s="36"/>
      <c r="U30" s="36"/>
      <c r="V30" s="36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F30" s="36"/>
      <c r="AG30" s="36"/>
      <c r="AH30" s="36"/>
      <c r="AI30" s="36"/>
      <c r="AJ30" s="36"/>
      <c r="AK30" s="183">
        <f>ROUND(AW94, 2)</f>
        <v>0</v>
      </c>
      <c r="AL30" s="184"/>
      <c r="AM30" s="184"/>
      <c r="AN30" s="184"/>
      <c r="AO30" s="184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195"/>
    </row>
    <row r="31" spans="1:71" s="3" customFormat="1" ht="14.4" hidden="1" customHeight="1">
      <c r="B31" s="34"/>
      <c r="F31" s="24" t="s">
        <v>40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95"/>
    </row>
    <row r="32" spans="1:71" s="3" customFormat="1" ht="14.4" hidden="1" customHeight="1">
      <c r="B32" s="34"/>
      <c r="F32" s="24" t="s">
        <v>41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95"/>
    </row>
    <row r="33" spans="1:57" s="3" customFormat="1" ht="14.4" hidden="1" customHeight="1">
      <c r="B33" s="34"/>
      <c r="F33" s="35" t="s">
        <v>42</v>
      </c>
      <c r="L33" s="185">
        <v>0</v>
      </c>
      <c r="M33" s="184"/>
      <c r="N33" s="184"/>
      <c r="O33" s="184"/>
      <c r="P33" s="184"/>
      <c r="Q33" s="36"/>
      <c r="R33" s="36"/>
      <c r="S33" s="36"/>
      <c r="T33" s="36"/>
      <c r="U33" s="36"/>
      <c r="V33" s="36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F33" s="36"/>
      <c r="AG33" s="36"/>
      <c r="AH33" s="36"/>
      <c r="AI33" s="36"/>
      <c r="AJ33" s="36"/>
      <c r="AK33" s="183">
        <v>0</v>
      </c>
      <c r="AL33" s="184"/>
      <c r="AM33" s="184"/>
      <c r="AN33" s="184"/>
      <c r="AO33" s="184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95"/>
    </row>
    <row r="34" spans="1:57" s="2" customFormat="1" ht="7.0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4"/>
    </row>
    <row r="35" spans="1:57" s="2" customFormat="1" ht="25.95" customHeight="1">
      <c r="A35" s="29"/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189" t="s">
        <v>45</v>
      </c>
      <c r="Y35" s="187"/>
      <c r="Z35" s="187"/>
      <c r="AA35" s="187"/>
      <c r="AB35" s="187"/>
      <c r="AC35" s="40"/>
      <c r="AD35" s="40"/>
      <c r="AE35" s="40"/>
      <c r="AF35" s="40"/>
      <c r="AG35" s="40"/>
      <c r="AH35" s="40"/>
      <c r="AI35" s="40"/>
      <c r="AJ35" s="40"/>
      <c r="AK35" s="186">
        <f>SUM(AK26:AK33)</f>
        <v>0</v>
      </c>
      <c r="AL35" s="187"/>
      <c r="AM35" s="187"/>
      <c r="AN35" s="187"/>
      <c r="AO35" s="188"/>
      <c r="AP35" s="38"/>
      <c r="AQ35" s="38"/>
      <c r="AR35" s="30"/>
      <c r="BE35" s="29"/>
    </row>
    <row r="36" spans="1:57" s="2" customFormat="1" ht="7.0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5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48</v>
      </c>
      <c r="AI60" s="32"/>
      <c r="AJ60" s="32"/>
      <c r="AK60" s="32"/>
      <c r="AL60" s="32"/>
      <c r="AM60" s="45" t="s">
        <v>49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5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48</v>
      </c>
      <c r="AI75" s="32"/>
      <c r="AJ75" s="32"/>
      <c r="AK75" s="32"/>
      <c r="AL75" s="32"/>
      <c r="AM75" s="45" t="s">
        <v>49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.0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7.0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5.05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.0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12</v>
      </c>
      <c r="L84" s="4" t="str">
        <f>K5</f>
        <v>210122KAT</v>
      </c>
      <c r="AR84" s="51"/>
    </row>
    <row r="85" spans="1:91" s="5" customFormat="1" ht="37.049999999999997" customHeight="1">
      <c r="B85" s="52"/>
      <c r="C85" s="53" t="s">
        <v>15</v>
      </c>
      <c r="L85" s="214" t="str">
        <f>K6</f>
        <v>JASLE V OBCI VEĽKÉ RIPŇANY/ rekonštrukcia objektu so zmenou užívateľa/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R85" s="52"/>
    </row>
    <row r="86" spans="1:91" s="2" customFormat="1" ht="7.0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Behynce, č. parcely 61/2, s.č.35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16"/>
      <c r="AN87" s="216"/>
      <c r="AO87" s="29"/>
      <c r="AP87" s="29"/>
      <c r="AQ87" s="29"/>
      <c r="AR87" s="30"/>
      <c r="BE87" s="29"/>
    </row>
    <row r="88" spans="1:91" s="2" customFormat="1" ht="7.0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Obec Veľké Ripňany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17" t="str">
        <f>IF(E17="","",E17)</f>
        <v/>
      </c>
      <c r="AN89" s="218"/>
      <c r="AO89" s="218"/>
      <c r="AP89" s="218"/>
      <c r="AQ89" s="29"/>
      <c r="AR89" s="30"/>
      <c r="AS89" s="219" t="s">
        <v>53</v>
      </c>
      <c r="AT89" s="22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17" t="str">
        <f>IF(E20="","",E20)</f>
        <v xml:space="preserve"> </v>
      </c>
      <c r="AN90" s="218"/>
      <c r="AO90" s="218"/>
      <c r="AP90" s="218"/>
      <c r="AQ90" s="29"/>
      <c r="AR90" s="30"/>
      <c r="AS90" s="221"/>
      <c r="AT90" s="22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1"/>
      <c r="AT91" s="22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207" t="s">
        <v>54</v>
      </c>
      <c r="D92" s="208"/>
      <c r="E92" s="208"/>
      <c r="F92" s="208"/>
      <c r="G92" s="208"/>
      <c r="H92" s="60"/>
      <c r="I92" s="210" t="s">
        <v>55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9" t="s">
        <v>56</v>
      </c>
      <c r="AH92" s="208"/>
      <c r="AI92" s="208"/>
      <c r="AJ92" s="208"/>
      <c r="AK92" s="208"/>
      <c r="AL92" s="208"/>
      <c r="AM92" s="208"/>
      <c r="AN92" s="210" t="s">
        <v>57</v>
      </c>
      <c r="AO92" s="208"/>
      <c r="AP92" s="211"/>
      <c r="AQ92" s="61" t="s">
        <v>58</v>
      </c>
      <c r="AR92" s="30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2">
        <f>ROUND(SUM(AG95:AG99),2)</f>
        <v>0</v>
      </c>
      <c r="AH94" s="212"/>
      <c r="AI94" s="212"/>
      <c r="AJ94" s="212"/>
      <c r="AK94" s="212"/>
      <c r="AL94" s="212"/>
      <c r="AM94" s="212"/>
      <c r="AN94" s="213">
        <f t="shared" ref="AN94:AN99" si="0">SUM(AG94,AT94)</f>
        <v>0</v>
      </c>
      <c r="AO94" s="213"/>
      <c r="AP94" s="213"/>
      <c r="AQ94" s="72" t="s">
        <v>1</v>
      </c>
      <c r="AR94" s="68"/>
      <c r="AS94" s="73">
        <f>ROUND(SUM(AS95:AS99),2)</f>
        <v>0</v>
      </c>
      <c r="AT94" s="74">
        <f t="shared" ref="AT94:AT99" si="1">ROUND(SUM(AV94:AW94),2)</f>
        <v>0</v>
      </c>
      <c r="AU94" s="75">
        <f>ROUND(SUM(AU95:AU99),5)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ROUND(SUM(AZ95:AZ99),2)</f>
        <v>0</v>
      </c>
      <c r="BA94" s="74">
        <f>ROUND(SUM(BA95:BA99),2)</f>
        <v>0</v>
      </c>
      <c r="BB94" s="74">
        <f>ROUND(SUM(BB95:BB99),2)</f>
        <v>0</v>
      </c>
      <c r="BC94" s="74">
        <f>ROUND(SUM(BC95:BC99),2)</f>
        <v>0</v>
      </c>
      <c r="BD94" s="76">
        <f>ROUND(SUM(BD95:BD99),2)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06" t="s">
        <v>78</v>
      </c>
      <c r="E95" s="206"/>
      <c r="F95" s="206"/>
      <c r="G95" s="206"/>
      <c r="H95" s="206"/>
      <c r="I95" s="82"/>
      <c r="J95" s="206" t="s">
        <v>79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'1 - Stavebná časť'!J30</f>
        <v>0</v>
      </c>
      <c r="AH95" s="205"/>
      <c r="AI95" s="205"/>
      <c r="AJ95" s="205"/>
      <c r="AK95" s="205"/>
      <c r="AL95" s="205"/>
      <c r="AM95" s="205"/>
      <c r="AN95" s="204">
        <f t="shared" si="0"/>
        <v>0</v>
      </c>
      <c r="AO95" s="205"/>
      <c r="AP95" s="205"/>
      <c r="AQ95" s="83" t="s">
        <v>80</v>
      </c>
      <c r="AR95" s="80"/>
      <c r="AS95" s="84">
        <v>0</v>
      </c>
      <c r="AT95" s="85">
        <f t="shared" si="1"/>
        <v>0</v>
      </c>
      <c r="AU95" s="86">
        <f>'1 - Stavebná časť'!P140</f>
        <v>0</v>
      </c>
      <c r="AV95" s="85">
        <f>'1 - Stavebná časť'!J33</f>
        <v>0</v>
      </c>
      <c r="AW95" s="85">
        <f>'1 - Stavebná časť'!J34</f>
        <v>0</v>
      </c>
      <c r="AX95" s="85">
        <f>'1 - Stavebná časť'!J35</f>
        <v>0</v>
      </c>
      <c r="AY95" s="85">
        <f>'1 - Stavebná časť'!J36</f>
        <v>0</v>
      </c>
      <c r="AZ95" s="85">
        <f>'1 - Stavebná časť'!F33</f>
        <v>0</v>
      </c>
      <c r="BA95" s="85">
        <f>'1 - Stavebná časť'!F34</f>
        <v>0</v>
      </c>
      <c r="BB95" s="85">
        <f>'1 - Stavebná časť'!F35</f>
        <v>0</v>
      </c>
      <c r="BC95" s="85">
        <f>'1 - Stavebná časť'!F36</f>
        <v>0</v>
      </c>
      <c r="BD95" s="87">
        <f>'1 - Stavebná časť'!F37</f>
        <v>0</v>
      </c>
      <c r="BT95" s="88" t="s">
        <v>78</v>
      </c>
      <c r="BV95" s="88" t="s">
        <v>75</v>
      </c>
      <c r="BW95" s="88" t="s">
        <v>81</v>
      </c>
      <c r="BX95" s="88" t="s">
        <v>4</v>
      </c>
      <c r="CL95" s="88" t="s">
        <v>1</v>
      </c>
      <c r="CM95" s="88" t="s">
        <v>73</v>
      </c>
    </row>
    <row r="96" spans="1:91" s="7" customFormat="1" ht="16.5" customHeight="1">
      <c r="A96" s="79" t="s">
        <v>77</v>
      </c>
      <c r="B96" s="80"/>
      <c r="C96" s="81"/>
      <c r="D96" s="206" t="s">
        <v>82</v>
      </c>
      <c r="E96" s="206"/>
      <c r="F96" s="206"/>
      <c r="G96" s="206"/>
      <c r="H96" s="206"/>
      <c r="I96" s="82"/>
      <c r="J96" s="206" t="s">
        <v>83</v>
      </c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4">
        <f>'2 - Zdravotechnika'!J30</f>
        <v>0</v>
      </c>
      <c r="AH96" s="205"/>
      <c r="AI96" s="205"/>
      <c r="AJ96" s="205"/>
      <c r="AK96" s="205"/>
      <c r="AL96" s="205"/>
      <c r="AM96" s="205"/>
      <c r="AN96" s="204">
        <f t="shared" si="0"/>
        <v>0</v>
      </c>
      <c r="AO96" s="205"/>
      <c r="AP96" s="205"/>
      <c r="AQ96" s="83" t="s">
        <v>80</v>
      </c>
      <c r="AR96" s="80"/>
      <c r="AS96" s="84">
        <v>0</v>
      </c>
      <c r="AT96" s="85">
        <f t="shared" si="1"/>
        <v>0</v>
      </c>
      <c r="AU96" s="86">
        <f>'2 - Zdravotechnika'!P128</f>
        <v>0</v>
      </c>
      <c r="AV96" s="85">
        <f>'2 - Zdravotechnika'!J33</f>
        <v>0</v>
      </c>
      <c r="AW96" s="85">
        <f>'2 - Zdravotechnika'!J34</f>
        <v>0</v>
      </c>
      <c r="AX96" s="85">
        <f>'2 - Zdravotechnika'!J35</f>
        <v>0</v>
      </c>
      <c r="AY96" s="85">
        <f>'2 - Zdravotechnika'!J36</f>
        <v>0</v>
      </c>
      <c r="AZ96" s="85">
        <f>'2 - Zdravotechnika'!F33</f>
        <v>0</v>
      </c>
      <c r="BA96" s="85">
        <f>'2 - Zdravotechnika'!F34</f>
        <v>0</v>
      </c>
      <c r="BB96" s="85">
        <f>'2 - Zdravotechnika'!F35</f>
        <v>0</v>
      </c>
      <c r="BC96" s="85">
        <f>'2 - Zdravotechnika'!F36</f>
        <v>0</v>
      </c>
      <c r="BD96" s="87">
        <f>'2 - Zdravotechnika'!F37</f>
        <v>0</v>
      </c>
      <c r="BT96" s="88" t="s">
        <v>78</v>
      </c>
      <c r="BV96" s="88" t="s">
        <v>75</v>
      </c>
      <c r="BW96" s="88" t="s">
        <v>84</v>
      </c>
      <c r="BX96" s="88" t="s">
        <v>4</v>
      </c>
      <c r="CL96" s="88" t="s">
        <v>1</v>
      </c>
      <c r="CM96" s="88" t="s">
        <v>73</v>
      </c>
    </row>
    <row r="97" spans="1:91" s="7" customFormat="1" ht="16.5" customHeight="1">
      <c r="A97" s="79" t="s">
        <v>77</v>
      </c>
      <c r="B97" s="80"/>
      <c r="C97" s="81"/>
      <c r="D97" s="206" t="s">
        <v>85</v>
      </c>
      <c r="E97" s="206"/>
      <c r="F97" s="206"/>
      <c r="G97" s="206"/>
      <c r="H97" s="206"/>
      <c r="I97" s="82"/>
      <c r="J97" s="206" t="s">
        <v>86</v>
      </c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4">
        <f>'3 - Plynofikácia'!J30</f>
        <v>0</v>
      </c>
      <c r="AH97" s="205"/>
      <c r="AI97" s="205"/>
      <c r="AJ97" s="205"/>
      <c r="AK97" s="205"/>
      <c r="AL97" s="205"/>
      <c r="AM97" s="205"/>
      <c r="AN97" s="204">
        <f t="shared" si="0"/>
        <v>0</v>
      </c>
      <c r="AO97" s="205"/>
      <c r="AP97" s="205"/>
      <c r="AQ97" s="83" t="s">
        <v>80</v>
      </c>
      <c r="AR97" s="80"/>
      <c r="AS97" s="84">
        <v>0</v>
      </c>
      <c r="AT97" s="85">
        <f t="shared" si="1"/>
        <v>0</v>
      </c>
      <c r="AU97" s="86">
        <f>'3 - Plynofikácia'!P126</f>
        <v>0</v>
      </c>
      <c r="AV97" s="85">
        <f>'3 - Plynofikácia'!J33</f>
        <v>0</v>
      </c>
      <c r="AW97" s="85">
        <f>'3 - Plynofikácia'!J34</f>
        <v>0</v>
      </c>
      <c r="AX97" s="85">
        <f>'3 - Plynofikácia'!J35</f>
        <v>0</v>
      </c>
      <c r="AY97" s="85">
        <f>'3 - Plynofikácia'!J36</f>
        <v>0</v>
      </c>
      <c r="AZ97" s="85">
        <f>'3 - Plynofikácia'!F33</f>
        <v>0</v>
      </c>
      <c r="BA97" s="85">
        <f>'3 - Plynofikácia'!F34</f>
        <v>0</v>
      </c>
      <c r="BB97" s="85">
        <f>'3 - Plynofikácia'!F35</f>
        <v>0</v>
      </c>
      <c r="BC97" s="85">
        <f>'3 - Plynofikácia'!F36</f>
        <v>0</v>
      </c>
      <c r="BD97" s="87">
        <f>'3 - Plynofikácia'!F37</f>
        <v>0</v>
      </c>
      <c r="BT97" s="88" t="s">
        <v>78</v>
      </c>
      <c r="BV97" s="88" t="s">
        <v>75</v>
      </c>
      <c r="BW97" s="88" t="s">
        <v>87</v>
      </c>
      <c r="BX97" s="88" t="s">
        <v>4</v>
      </c>
      <c r="CL97" s="88" t="s">
        <v>1</v>
      </c>
      <c r="CM97" s="88" t="s">
        <v>73</v>
      </c>
    </row>
    <row r="98" spans="1:91" s="7" customFormat="1" ht="16.5" customHeight="1">
      <c r="A98" s="79" t="s">
        <v>77</v>
      </c>
      <c r="B98" s="80"/>
      <c r="C98" s="81"/>
      <c r="D98" s="206" t="s">
        <v>88</v>
      </c>
      <c r="E98" s="206"/>
      <c r="F98" s="206"/>
      <c r="G98" s="206"/>
      <c r="H98" s="206"/>
      <c r="I98" s="82"/>
      <c r="J98" s="206" t="s">
        <v>89</v>
      </c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4">
        <f>'4 - Ústredné kúrenie'!J30</f>
        <v>0</v>
      </c>
      <c r="AH98" s="205"/>
      <c r="AI98" s="205"/>
      <c r="AJ98" s="205"/>
      <c r="AK98" s="205"/>
      <c r="AL98" s="205"/>
      <c r="AM98" s="205"/>
      <c r="AN98" s="204">
        <f t="shared" si="0"/>
        <v>0</v>
      </c>
      <c r="AO98" s="205"/>
      <c r="AP98" s="205"/>
      <c r="AQ98" s="83" t="s">
        <v>80</v>
      </c>
      <c r="AR98" s="80"/>
      <c r="AS98" s="84">
        <v>0</v>
      </c>
      <c r="AT98" s="85">
        <f t="shared" si="1"/>
        <v>0</v>
      </c>
      <c r="AU98" s="86">
        <f>'4 - Ústredné kúrenie'!P125</f>
        <v>0</v>
      </c>
      <c r="AV98" s="85">
        <f>'4 - Ústredné kúrenie'!J33</f>
        <v>0</v>
      </c>
      <c r="AW98" s="85">
        <f>'4 - Ústredné kúrenie'!J34</f>
        <v>0</v>
      </c>
      <c r="AX98" s="85">
        <f>'4 - Ústredné kúrenie'!J35</f>
        <v>0</v>
      </c>
      <c r="AY98" s="85">
        <f>'4 - Ústredné kúrenie'!J36</f>
        <v>0</v>
      </c>
      <c r="AZ98" s="85">
        <f>'4 - Ústredné kúrenie'!F33</f>
        <v>0</v>
      </c>
      <c r="BA98" s="85">
        <f>'4 - Ústredné kúrenie'!F34</f>
        <v>0</v>
      </c>
      <c r="BB98" s="85">
        <f>'4 - Ústredné kúrenie'!F35</f>
        <v>0</v>
      </c>
      <c r="BC98" s="85">
        <f>'4 - Ústredné kúrenie'!F36</f>
        <v>0</v>
      </c>
      <c r="BD98" s="87">
        <f>'4 - Ústredné kúrenie'!F37</f>
        <v>0</v>
      </c>
      <c r="BT98" s="88" t="s">
        <v>78</v>
      </c>
      <c r="BV98" s="88" t="s">
        <v>75</v>
      </c>
      <c r="BW98" s="88" t="s">
        <v>90</v>
      </c>
      <c r="BX98" s="88" t="s">
        <v>4</v>
      </c>
      <c r="CL98" s="88" t="s">
        <v>1</v>
      </c>
      <c r="CM98" s="88" t="s">
        <v>73</v>
      </c>
    </row>
    <row r="99" spans="1:91" s="7" customFormat="1" ht="16.5" customHeight="1">
      <c r="A99" s="79" t="s">
        <v>77</v>
      </c>
      <c r="B99" s="80"/>
      <c r="C99" s="81"/>
      <c r="D99" s="206" t="s">
        <v>91</v>
      </c>
      <c r="E99" s="206"/>
      <c r="F99" s="206"/>
      <c r="G99" s="206"/>
      <c r="H99" s="206"/>
      <c r="I99" s="82"/>
      <c r="J99" s="206" t="s">
        <v>92</v>
      </c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4">
        <f>'5 - Elektroimštalácia a b...'!J30</f>
        <v>0</v>
      </c>
      <c r="AH99" s="205"/>
      <c r="AI99" s="205"/>
      <c r="AJ99" s="205"/>
      <c r="AK99" s="205"/>
      <c r="AL99" s="205"/>
      <c r="AM99" s="205"/>
      <c r="AN99" s="204">
        <f t="shared" si="0"/>
        <v>0</v>
      </c>
      <c r="AO99" s="205"/>
      <c r="AP99" s="205"/>
      <c r="AQ99" s="83" t="s">
        <v>80</v>
      </c>
      <c r="AR99" s="80"/>
      <c r="AS99" s="89">
        <v>0</v>
      </c>
      <c r="AT99" s="90">
        <f t="shared" si="1"/>
        <v>0</v>
      </c>
      <c r="AU99" s="91">
        <f>'5 - Elektroimštalácia a b...'!P121</f>
        <v>0</v>
      </c>
      <c r="AV99" s="90">
        <f>'5 - Elektroimštalácia a b...'!J33</f>
        <v>0</v>
      </c>
      <c r="AW99" s="90">
        <f>'5 - Elektroimštalácia a b...'!J34</f>
        <v>0</v>
      </c>
      <c r="AX99" s="90">
        <f>'5 - Elektroimštalácia a b...'!J35</f>
        <v>0</v>
      </c>
      <c r="AY99" s="90">
        <f>'5 - Elektroimštalácia a b...'!J36</f>
        <v>0</v>
      </c>
      <c r="AZ99" s="90">
        <f>'5 - Elektroimštalácia a b...'!F33</f>
        <v>0</v>
      </c>
      <c r="BA99" s="90">
        <f>'5 - Elektroimštalácia a b...'!F34</f>
        <v>0</v>
      </c>
      <c r="BB99" s="90">
        <f>'5 - Elektroimštalácia a b...'!F35</f>
        <v>0</v>
      </c>
      <c r="BC99" s="90">
        <f>'5 - Elektroimštalácia a b...'!F36</f>
        <v>0</v>
      </c>
      <c r="BD99" s="92">
        <f>'5 - Elektroimštalácia a b...'!F37</f>
        <v>0</v>
      </c>
      <c r="BT99" s="88" t="s">
        <v>78</v>
      </c>
      <c r="BV99" s="88" t="s">
        <v>75</v>
      </c>
      <c r="BW99" s="88" t="s">
        <v>93</v>
      </c>
      <c r="BX99" s="88" t="s">
        <v>4</v>
      </c>
      <c r="CL99" s="88" t="s">
        <v>1</v>
      </c>
      <c r="CM99" s="88" t="s">
        <v>73</v>
      </c>
    </row>
    <row r="100" spans="1:91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7.05" customHeight="1">
      <c r="A101" s="29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1 - Stavebná časť'!C2" display="/" xr:uid="{00000000-0004-0000-0000-000000000000}"/>
    <hyperlink ref="A96" location="'2 - Zdravotechnika'!C2" display="/" xr:uid="{00000000-0004-0000-0000-000001000000}"/>
    <hyperlink ref="A97" location="'3 - Plynofikácia'!C2" display="/" xr:uid="{00000000-0004-0000-0000-000002000000}"/>
    <hyperlink ref="A98" location="'4 - Ústredné kúrenie'!C2" display="/" xr:uid="{00000000-0004-0000-0000-000003000000}"/>
    <hyperlink ref="A99" location="'5 - Elektroimštalácia a b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02"/>
  <sheetViews>
    <sheetView showGridLines="0" topLeftCell="A215" workbookViewId="0">
      <selection activeCell="E21" sqref="E21"/>
    </sheetView>
  </sheetViews>
  <sheetFormatPr defaultRowHeight="10.199999999999999"/>
  <cols>
    <col min="1" max="1" width="8.28515625" style="1" customWidth="1"/>
    <col min="2" max="2" width="1.28515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7109375" style="1" customWidth="1"/>
    <col min="7" max="7" width="7.42578125" style="1" customWidth="1"/>
    <col min="8" max="8" width="14" style="1" customWidth="1"/>
    <col min="9" max="9" width="15.71093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71093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.049999999999997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81</v>
      </c>
    </row>
    <row r="3" spans="1:46" s="1" customFormat="1" ht="7.0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.05" customHeight="1">
      <c r="B4" s="17"/>
      <c r="D4" s="18" t="s">
        <v>94</v>
      </c>
      <c r="L4" s="17"/>
      <c r="M4" s="93" t="s">
        <v>9</v>
      </c>
      <c r="AT4" s="14" t="s">
        <v>3</v>
      </c>
    </row>
    <row r="5" spans="1:46" s="1" customFormat="1" ht="7.0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24" t="str">
        <f>'Rekapitulácia stavby'!K6</f>
        <v>JASLE V OBCI VEĽKÉ RIPŇANY/ rekonštrukcia objektu so zmenou užívateľa/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95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4" t="s">
        <v>96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.0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6"/>
      <c r="G18" s="196"/>
      <c r="H18" s="196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.0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.0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.0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0" t="s">
        <v>1</v>
      </c>
      <c r="F27" s="200"/>
      <c r="G27" s="200"/>
      <c r="H27" s="20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.0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ROUND(J140,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ROUND((SUM(BE140:BE401)),  2)</f>
        <v>0</v>
      </c>
      <c r="G33" s="100"/>
      <c r="H33" s="100"/>
      <c r="I33" s="101">
        <v>0.2</v>
      </c>
      <c r="J33" s="99">
        <f>ROUND(((SUM(BE140:BE401))*I33),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ROUND((SUM(BF140:BF401)),  2)</f>
        <v>0</v>
      </c>
      <c r="G34" s="100"/>
      <c r="H34" s="100"/>
      <c r="I34" s="101">
        <v>0.2</v>
      </c>
      <c r="J34" s="99">
        <f>ROUND(((SUM(BF140:BF401))*I34),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ROUND((SUM(BG140:BG401)),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ROUND((SUM(BH140:BH401)),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ROUND((SUM(BI140:BI401)),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.0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.0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.05" customHeight="1">
      <c r="A82" s="29"/>
      <c r="B82" s="30"/>
      <c r="C82" s="18" t="s">
        <v>97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.0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4" t="str">
        <f>E7</f>
        <v>JASLE V OBCI VEĽKÉ RIPŇANY/ rekonštrukcia objektu so zmenou užívateľa/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4" t="str">
        <f>E9</f>
        <v>1 - Stavebná časť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.0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Behynce, č. parcely 61/2, s.č.35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.0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22</v>
      </c>
      <c r="D91" s="29"/>
      <c r="E91" s="29"/>
      <c r="F91" s="22" t="str">
        <f>E15</f>
        <v>Obec Veľké Ripňany</v>
      </c>
      <c r="G91" s="29"/>
      <c r="H91" s="29"/>
      <c r="I91" s="24" t="s">
        <v>28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19999999999999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98</v>
      </c>
      <c r="D94" s="104"/>
      <c r="E94" s="104"/>
      <c r="F94" s="104"/>
      <c r="G94" s="104"/>
      <c r="H94" s="104"/>
      <c r="I94" s="104"/>
      <c r="J94" s="113" t="s">
        <v>99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199999999999999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100</v>
      </c>
      <c r="D96" s="29"/>
      <c r="E96" s="29"/>
      <c r="F96" s="29"/>
      <c r="G96" s="29"/>
      <c r="H96" s="29"/>
      <c r="I96" s="29"/>
      <c r="J96" s="71">
        <f>J140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2:12" s="9" customFormat="1" ht="25.05" customHeight="1">
      <c r="B97" s="115"/>
      <c r="D97" s="116" t="s">
        <v>102</v>
      </c>
      <c r="E97" s="117"/>
      <c r="F97" s="117"/>
      <c r="G97" s="117"/>
      <c r="H97" s="117"/>
      <c r="I97" s="117"/>
      <c r="J97" s="118">
        <f>J141</f>
        <v>0</v>
      </c>
      <c r="L97" s="115"/>
    </row>
    <row r="98" spans="2:12" s="10" customFormat="1" ht="19.95" customHeight="1">
      <c r="B98" s="119"/>
      <c r="D98" s="120" t="s">
        <v>103</v>
      </c>
      <c r="E98" s="121"/>
      <c r="F98" s="121"/>
      <c r="G98" s="121"/>
      <c r="H98" s="121"/>
      <c r="I98" s="121"/>
      <c r="J98" s="122">
        <f>J142</f>
        <v>0</v>
      </c>
      <c r="L98" s="119"/>
    </row>
    <row r="99" spans="2:12" s="10" customFormat="1" ht="19.95" customHeight="1">
      <c r="B99" s="119"/>
      <c r="D99" s="120" t="s">
        <v>104</v>
      </c>
      <c r="E99" s="121"/>
      <c r="F99" s="121"/>
      <c r="G99" s="121"/>
      <c r="H99" s="121"/>
      <c r="I99" s="121"/>
      <c r="J99" s="122">
        <f>J157</f>
        <v>0</v>
      </c>
      <c r="L99" s="119"/>
    </row>
    <row r="100" spans="2:12" s="10" customFormat="1" ht="19.95" customHeight="1">
      <c r="B100" s="119"/>
      <c r="D100" s="120" t="s">
        <v>105</v>
      </c>
      <c r="E100" s="121"/>
      <c r="F100" s="121"/>
      <c r="G100" s="121"/>
      <c r="H100" s="121"/>
      <c r="I100" s="121"/>
      <c r="J100" s="122">
        <f>J169</f>
        <v>0</v>
      </c>
      <c r="L100" s="119"/>
    </row>
    <row r="101" spans="2:12" s="10" customFormat="1" ht="19.95" customHeight="1">
      <c r="B101" s="119"/>
      <c r="D101" s="120" t="s">
        <v>106</v>
      </c>
      <c r="E101" s="121"/>
      <c r="F101" s="121"/>
      <c r="G101" s="121"/>
      <c r="H101" s="121"/>
      <c r="I101" s="121"/>
      <c r="J101" s="122">
        <f>J187</f>
        <v>0</v>
      </c>
      <c r="L101" s="119"/>
    </row>
    <row r="102" spans="2:12" s="10" customFormat="1" ht="19.95" customHeight="1">
      <c r="B102" s="119"/>
      <c r="D102" s="120" t="s">
        <v>107</v>
      </c>
      <c r="E102" s="121"/>
      <c r="F102" s="121"/>
      <c r="G102" s="121"/>
      <c r="H102" s="121"/>
      <c r="I102" s="121"/>
      <c r="J102" s="122">
        <f>J200</f>
        <v>0</v>
      </c>
      <c r="L102" s="119"/>
    </row>
    <row r="103" spans="2:12" s="10" customFormat="1" ht="19.95" customHeight="1">
      <c r="B103" s="119"/>
      <c r="D103" s="120" t="s">
        <v>108</v>
      </c>
      <c r="E103" s="121"/>
      <c r="F103" s="121"/>
      <c r="G103" s="121"/>
      <c r="H103" s="121"/>
      <c r="I103" s="121"/>
      <c r="J103" s="122">
        <f>J204</f>
        <v>0</v>
      </c>
      <c r="L103" s="119"/>
    </row>
    <row r="104" spans="2:12" s="10" customFormat="1" ht="19.95" customHeight="1">
      <c r="B104" s="119"/>
      <c r="D104" s="120" t="s">
        <v>109</v>
      </c>
      <c r="E104" s="121"/>
      <c r="F104" s="121"/>
      <c r="G104" s="121"/>
      <c r="H104" s="121"/>
      <c r="I104" s="121"/>
      <c r="J104" s="122">
        <f>J236</f>
        <v>0</v>
      </c>
      <c r="L104" s="119"/>
    </row>
    <row r="105" spans="2:12" s="10" customFormat="1" ht="19.95" customHeight="1">
      <c r="B105" s="119"/>
      <c r="D105" s="120" t="s">
        <v>110</v>
      </c>
      <c r="E105" s="121"/>
      <c r="F105" s="121"/>
      <c r="G105" s="121"/>
      <c r="H105" s="121"/>
      <c r="I105" s="121"/>
      <c r="J105" s="122">
        <f>J273</f>
        <v>0</v>
      </c>
      <c r="L105" s="119"/>
    </row>
    <row r="106" spans="2:12" s="9" customFormat="1" ht="25.05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J275</f>
        <v>0</v>
      </c>
      <c r="L106" s="115"/>
    </row>
    <row r="107" spans="2:12" s="10" customFormat="1" ht="19.95" customHeight="1">
      <c r="B107" s="119"/>
      <c r="D107" s="120" t="s">
        <v>112</v>
      </c>
      <c r="E107" s="121"/>
      <c r="F107" s="121"/>
      <c r="G107" s="121"/>
      <c r="H107" s="121"/>
      <c r="I107" s="121"/>
      <c r="J107" s="122">
        <f>J276</f>
        <v>0</v>
      </c>
      <c r="L107" s="119"/>
    </row>
    <row r="108" spans="2:12" s="10" customFormat="1" ht="19.95" customHeight="1">
      <c r="B108" s="119"/>
      <c r="D108" s="120" t="s">
        <v>113</v>
      </c>
      <c r="E108" s="121"/>
      <c r="F108" s="121"/>
      <c r="G108" s="121"/>
      <c r="H108" s="121"/>
      <c r="I108" s="121"/>
      <c r="J108" s="122">
        <f>J283</f>
        <v>0</v>
      </c>
      <c r="L108" s="119"/>
    </row>
    <row r="109" spans="2:12" s="10" customFormat="1" ht="19.95" customHeight="1">
      <c r="B109" s="119"/>
      <c r="D109" s="120" t="s">
        <v>114</v>
      </c>
      <c r="E109" s="121"/>
      <c r="F109" s="121"/>
      <c r="G109" s="121"/>
      <c r="H109" s="121"/>
      <c r="I109" s="121"/>
      <c r="J109" s="122">
        <f>J292</f>
        <v>0</v>
      </c>
      <c r="L109" s="119"/>
    </row>
    <row r="110" spans="2:12" s="10" customFormat="1" ht="19.95" customHeight="1">
      <c r="B110" s="119"/>
      <c r="D110" s="120" t="s">
        <v>115</v>
      </c>
      <c r="E110" s="121"/>
      <c r="F110" s="121"/>
      <c r="G110" s="121"/>
      <c r="H110" s="121"/>
      <c r="I110" s="121"/>
      <c r="J110" s="122">
        <f>J309</f>
        <v>0</v>
      </c>
      <c r="L110" s="119"/>
    </row>
    <row r="111" spans="2:12" s="10" customFormat="1" ht="19.95" customHeight="1">
      <c r="B111" s="119"/>
      <c r="D111" s="120" t="s">
        <v>116</v>
      </c>
      <c r="E111" s="121"/>
      <c r="F111" s="121"/>
      <c r="G111" s="121"/>
      <c r="H111" s="121"/>
      <c r="I111" s="121"/>
      <c r="J111" s="122">
        <f>J312</f>
        <v>0</v>
      </c>
      <c r="L111" s="119"/>
    </row>
    <row r="112" spans="2:12" s="10" customFormat="1" ht="19.95" customHeight="1">
      <c r="B112" s="119"/>
      <c r="D112" s="120" t="s">
        <v>117</v>
      </c>
      <c r="E112" s="121"/>
      <c r="F112" s="121"/>
      <c r="G112" s="121"/>
      <c r="H112" s="121"/>
      <c r="I112" s="121"/>
      <c r="J112" s="122">
        <f>J323</f>
        <v>0</v>
      </c>
      <c r="L112" s="119"/>
    </row>
    <row r="113" spans="1:31" s="10" customFormat="1" ht="19.95" customHeight="1">
      <c r="B113" s="119"/>
      <c r="D113" s="120" t="s">
        <v>118</v>
      </c>
      <c r="E113" s="121"/>
      <c r="F113" s="121"/>
      <c r="G113" s="121"/>
      <c r="H113" s="121"/>
      <c r="I113" s="121"/>
      <c r="J113" s="122">
        <f>J333</f>
        <v>0</v>
      </c>
      <c r="L113" s="119"/>
    </row>
    <row r="114" spans="1:31" s="10" customFormat="1" ht="19.95" customHeight="1">
      <c r="B114" s="119"/>
      <c r="D114" s="120" t="s">
        <v>119</v>
      </c>
      <c r="E114" s="121"/>
      <c r="F114" s="121"/>
      <c r="G114" s="121"/>
      <c r="H114" s="121"/>
      <c r="I114" s="121"/>
      <c r="J114" s="122">
        <f>J365</f>
        <v>0</v>
      </c>
      <c r="L114" s="119"/>
    </row>
    <row r="115" spans="1:31" s="10" customFormat="1" ht="19.95" customHeight="1">
      <c r="B115" s="119"/>
      <c r="D115" s="120" t="s">
        <v>120</v>
      </c>
      <c r="E115" s="121"/>
      <c r="F115" s="121"/>
      <c r="G115" s="121"/>
      <c r="H115" s="121"/>
      <c r="I115" s="121"/>
      <c r="J115" s="122">
        <f>J372</f>
        <v>0</v>
      </c>
      <c r="L115" s="119"/>
    </row>
    <row r="116" spans="1:31" s="10" customFormat="1" ht="19.95" customHeight="1">
      <c r="B116" s="119"/>
      <c r="D116" s="120" t="s">
        <v>121</v>
      </c>
      <c r="E116" s="121"/>
      <c r="F116" s="121"/>
      <c r="G116" s="121"/>
      <c r="H116" s="121"/>
      <c r="I116" s="121"/>
      <c r="J116" s="122">
        <f>J381</f>
        <v>0</v>
      </c>
      <c r="L116" s="119"/>
    </row>
    <row r="117" spans="1:31" s="10" customFormat="1" ht="19.95" customHeight="1">
      <c r="B117" s="119"/>
      <c r="D117" s="120" t="s">
        <v>122</v>
      </c>
      <c r="E117" s="121"/>
      <c r="F117" s="121"/>
      <c r="G117" s="121"/>
      <c r="H117" s="121"/>
      <c r="I117" s="121"/>
      <c r="J117" s="122">
        <f>J388</f>
        <v>0</v>
      </c>
      <c r="L117" s="119"/>
    </row>
    <row r="118" spans="1:31" s="10" customFormat="1" ht="19.95" customHeight="1">
      <c r="B118" s="119"/>
      <c r="D118" s="120" t="s">
        <v>123</v>
      </c>
      <c r="E118" s="121"/>
      <c r="F118" s="121"/>
      <c r="G118" s="121"/>
      <c r="H118" s="121"/>
      <c r="I118" s="121"/>
      <c r="J118" s="122">
        <f>J391</f>
        <v>0</v>
      </c>
      <c r="L118" s="119"/>
    </row>
    <row r="119" spans="1:31" s="10" customFormat="1" ht="19.95" customHeight="1">
      <c r="B119" s="119"/>
      <c r="D119" s="120" t="s">
        <v>124</v>
      </c>
      <c r="E119" s="121"/>
      <c r="F119" s="121"/>
      <c r="G119" s="121"/>
      <c r="H119" s="121"/>
      <c r="I119" s="121"/>
      <c r="J119" s="122">
        <f>J395</f>
        <v>0</v>
      </c>
      <c r="L119" s="119"/>
    </row>
    <row r="120" spans="1:31" s="10" customFormat="1" ht="19.95" customHeight="1">
      <c r="B120" s="119"/>
      <c r="D120" s="120" t="s">
        <v>125</v>
      </c>
      <c r="E120" s="121"/>
      <c r="F120" s="121"/>
      <c r="G120" s="121"/>
      <c r="H120" s="121"/>
      <c r="I120" s="121"/>
      <c r="J120" s="122">
        <f>J399</f>
        <v>0</v>
      </c>
      <c r="L120" s="119"/>
    </row>
    <row r="121" spans="1:31" s="2" customFormat="1" ht="21.7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7.05" customHeight="1">
      <c r="A122" s="29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6" spans="1:31" s="2" customFormat="1" ht="7.05" customHeight="1">
      <c r="A126" s="29"/>
      <c r="B126" s="49"/>
      <c r="C126" s="50"/>
      <c r="D126" s="50"/>
      <c r="E126" s="50"/>
      <c r="F126" s="50"/>
      <c r="G126" s="50"/>
      <c r="H126" s="50"/>
      <c r="I126" s="50"/>
      <c r="J126" s="50"/>
      <c r="K126" s="50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5.05" customHeight="1">
      <c r="A127" s="29"/>
      <c r="B127" s="30"/>
      <c r="C127" s="18" t="s">
        <v>126</v>
      </c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7.0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4" t="s">
        <v>15</v>
      </c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26.25" customHeight="1">
      <c r="A130" s="29"/>
      <c r="B130" s="30"/>
      <c r="C130" s="29"/>
      <c r="D130" s="29"/>
      <c r="E130" s="224" t="str">
        <f>E7</f>
        <v>JASLE V OBCI VEĽKÉ RIPŇANY/ rekonštrukcia objektu so zmenou užívateľa/</v>
      </c>
      <c r="F130" s="225"/>
      <c r="G130" s="225"/>
      <c r="H130" s="225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4" t="s">
        <v>95</v>
      </c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6.5" customHeight="1">
      <c r="A132" s="29"/>
      <c r="B132" s="30"/>
      <c r="C132" s="29"/>
      <c r="D132" s="29"/>
      <c r="E132" s="214" t="str">
        <f>E9</f>
        <v>1 - Stavebná časť</v>
      </c>
      <c r="F132" s="223"/>
      <c r="G132" s="223"/>
      <c r="H132" s="223"/>
      <c r="I132" s="29"/>
      <c r="J132" s="29"/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7.05" customHeight="1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2" customHeight="1">
      <c r="A134" s="29"/>
      <c r="B134" s="30"/>
      <c r="C134" s="24" t="s">
        <v>19</v>
      </c>
      <c r="D134" s="29"/>
      <c r="E134" s="29"/>
      <c r="F134" s="22" t="str">
        <f>F12</f>
        <v>Behynce, č. parcely 61/2, s.č.35</v>
      </c>
      <c r="G134" s="29"/>
      <c r="H134" s="29"/>
      <c r="I134" s="24" t="s">
        <v>21</v>
      </c>
      <c r="J134" s="55" t="str">
        <f>IF(J12="","",J12)</f>
        <v/>
      </c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7.0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15.15" customHeight="1">
      <c r="A136" s="29"/>
      <c r="B136" s="30"/>
      <c r="C136" s="24" t="s">
        <v>22</v>
      </c>
      <c r="D136" s="29"/>
      <c r="E136" s="29"/>
      <c r="F136" s="22" t="str">
        <f>E15</f>
        <v>Obec Veľké Ripňany</v>
      </c>
      <c r="G136" s="29"/>
      <c r="H136" s="29"/>
      <c r="I136" s="24" t="s">
        <v>28</v>
      </c>
      <c r="J136" s="27">
        <f>E21</f>
        <v>0</v>
      </c>
      <c r="K136" s="29"/>
      <c r="L136" s="42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2" customFormat="1" ht="15.15" customHeight="1">
      <c r="A137" s="29"/>
      <c r="B137" s="30"/>
      <c r="C137" s="24" t="s">
        <v>26</v>
      </c>
      <c r="D137" s="29"/>
      <c r="E137" s="29"/>
      <c r="F137" s="22" t="str">
        <f>IF(E18="","",E18)</f>
        <v>Vyplň údaj</v>
      </c>
      <c r="G137" s="29"/>
      <c r="H137" s="29"/>
      <c r="I137" s="24" t="s">
        <v>30</v>
      </c>
      <c r="J137" s="27" t="str">
        <f>E24</f>
        <v xml:space="preserve"> </v>
      </c>
      <c r="K137" s="29"/>
      <c r="L137" s="42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5" s="2" customFormat="1" ht="10.199999999999999" customHeight="1">
      <c r="A138" s="29"/>
      <c r="B138" s="30"/>
      <c r="C138" s="29"/>
      <c r="D138" s="29"/>
      <c r="E138" s="29"/>
      <c r="F138" s="29"/>
      <c r="G138" s="29"/>
      <c r="H138" s="29"/>
      <c r="I138" s="29"/>
      <c r="J138" s="29"/>
      <c r="K138" s="29"/>
      <c r="L138" s="42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5" s="11" customFormat="1" ht="29.25" customHeight="1">
      <c r="A139" s="123"/>
      <c r="B139" s="124"/>
      <c r="C139" s="125" t="s">
        <v>127</v>
      </c>
      <c r="D139" s="126" t="s">
        <v>58</v>
      </c>
      <c r="E139" s="126" t="s">
        <v>54</v>
      </c>
      <c r="F139" s="126" t="s">
        <v>55</v>
      </c>
      <c r="G139" s="126" t="s">
        <v>128</v>
      </c>
      <c r="H139" s="126" t="s">
        <v>129</v>
      </c>
      <c r="I139" s="126" t="s">
        <v>130</v>
      </c>
      <c r="J139" s="127" t="s">
        <v>99</v>
      </c>
      <c r="K139" s="128" t="s">
        <v>131</v>
      </c>
      <c r="L139" s="129"/>
      <c r="M139" s="62" t="s">
        <v>1</v>
      </c>
      <c r="N139" s="63" t="s">
        <v>37</v>
      </c>
      <c r="O139" s="63" t="s">
        <v>132</v>
      </c>
      <c r="P139" s="63" t="s">
        <v>133</v>
      </c>
      <c r="Q139" s="63" t="s">
        <v>134</v>
      </c>
      <c r="R139" s="63" t="s">
        <v>135</v>
      </c>
      <c r="S139" s="63" t="s">
        <v>136</v>
      </c>
      <c r="T139" s="64" t="s">
        <v>137</v>
      </c>
      <c r="U139" s="123"/>
      <c r="V139" s="123"/>
      <c r="W139" s="123"/>
      <c r="X139" s="123"/>
      <c r="Y139" s="123"/>
      <c r="Z139" s="123"/>
      <c r="AA139" s="123"/>
      <c r="AB139" s="123"/>
      <c r="AC139" s="123"/>
      <c r="AD139" s="123"/>
      <c r="AE139" s="123"/>
    </row>
    <row r="140" spans="1:65" s="2" customFormat="1" ht="22.8" customHeight="1">
      <c r="A140" s="29"/>
      <c r="B140" s="30"/>
      <c r="C140" s="69" t="s">
        <v>100</v>
      </c>
      <c r="D140" s="29"/>
      <c r="E140" s="29"/>
      <c r="F140" s="29"/>
      <c r="G140" s="29"/>
      <c r="H140" s="29"/>
      <c r="I140" s="29"/>
      <c r="J140" s="130">
        <f>BK140</f>
        <v>0</v>
      </c>
      <c r="K140" s="29"/>
      <c r="L140" s="30"/>
      <c r="M140" s="65"/>
      <c r="N140" s="56"/>
      <c r="O140" s="66"/>
      <c r="P140" s="131">
        <f>P141+P275</f>
        <v>0</v>
      </c>
      <c r="Q140" s="66"/>
      <c r="R140" s="131">
        <f>R141+R275</f>
        <v>90.589430149999998</v>
      </c>
      <c r="S140" s="66"/>
      <c r="T140" s="132">
        <f>T141+T275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72</v>
      </c>
      <c r="AU140" s="14" t="s">
        <v>101</v>
      </c>
      <c r="BK140" s="133">
        <f>BK141+BK275</f>
        <v>0</v>
      </c>
    </row>
    <row r="141" spans="1:65" s="12" customFormat="1" ht="25.95" customHeight="1">
      <c r="B141" s="134"/>
      <c r="D141" s="135" t="s">
        <v>72</v>
      </c>
      <c r="E141" s="136" t="s">
        <v>138</v>
      </c>
      <c r="F141" s="136" t="s">
        <v>139</v>
      </c>
      <c r="I141" s="137"/>
      <c r="J141" s="138">
        <f>BK141</f>
        <v>0</v>
      </c>
      <c r="L141" s="134"/>
      <c r="M141" s="139"/>
      <c r="N141" s="140"/>
      <c r="O141" s="140"/>
      <c r="P141" s="141">
        <f>P142+P157+P169+P187+P200+P204+P236+P273</f>
        <v>0</v>
      </c>
      <c r="Q141" s="140"/>
      <c r="R141" s="141">
        <f>R142+R157+R169+R187+R200+R204+R236+R273</f>
        <v>59.699826839999993</v>
      </c>
      <c r="S141" s="140"/>
      <c r="T141" s="142">
        <f>T142+T157+T169+T187+T200+T204+T236+T273</f>
        <v>0</v>
      </c>
      <c r="AR141" s="135" t="s">
        <v>78</v>
      </c>
      <c r="AT141" s="143" t="s">
        <v>72</v>
      </c>
      <c r="AU141" s="143" t="s">
        <v>73</v>
      </c>
      <c r="AY141" s="135" t="s">
        <v>140</v>
      </c>
      <c r="BK141" s="144">
        <f>BK142+BK157+BK169+BK187+BK200+BK204+BK236+BK273</f>
        <v>0</v>
      </c>
    </row>
    <row r="142" spans="1:65" s="12" customFormat="1" ht="22.8" customHeight="1">
      <c r="B142" s="134"/>
      <c r="D142" s="135" t="s">
        <v>72</v>
      </c>
      <c r="E142" s="145" t="s">
        <v>78</v>
      </c>
      <c r="F142" s="145" t="s">
        <v>141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SUM(P143:P156)</f>
        <v>0</v>
      </c>
      <c r="Q142" s="140"/>
      <c r="R142" s="141">
        <f>SUM(R143:R156)</f>
        <v>0</v>
      </c>
      <c r="S142" s="140"/>
      <c r="T142" s="142">
        <f>SUM(T143:T156)</f>
        <v>0</v>
      </c>
      <c r="AR142" s="135" t="s">
        <v>78</v>
      </c>
      <c r="AT142" s="143" t="s">
        <v>72</v>
      </c>
      <c r="AU142" s="143" t="s">
        <v>78</v>
      </c>
      <c r="AY142" s="135" t="s">
        <v>140</v>
      </c>
      <c r="BK142" s="144">
        <f>SUM(BK143:BK156)</f>
        <v>0</v>
      </c>
    </row>
    <row r="143" spans="1:65" s="2" customFormat="1" ht="21.75" customHeight="1">
      <c r="A143" s="29"/>
      <c r="B143" s="147"/>
      <c r="C143" s="148" t="s">
        <v>78</v>
      </c>
      <c r="D143" s="148" t="s">
        <v>142</v>
      </c>
      <c r="E143" s="149" t="s">
        <v>143</v>
      </c>
      <c r="F143" s="150" t="s">
        <v>144</v>
      </c>
      <c r="G143" s="151" t="s">
        <v>145</v>
      </c>
      <c r="H143" s="152">
        <v>9.2330000000000005</v>
      </c>
      <c r="I143" s="153"/>
      <c r="J143" s="154">
        <f t="shared" ref="J143:J156" si="0">ROUND(I143*H143,2)</f>
        <v>0</v>
      </c>
      <c r="K143" s="155"/>
      <c r="L143" s="30"/>
      <c r="M143" s="156" t="s">
        <v>1</v>
      </c>
      <c r="N143" s="157" t="s">
        <v>39</v>
      </c>
      <c r="O143" s="58"/>
      <c r="P143" s="158">
        <f t="shared" ref="P143:P156" si="1">O143*H143</f>
        <v>0</v>
      </c>
      <c r="Q143" s="158">
        <v>0</v>
      </c>
      <c r="R143" s="158">
        <f t="shared" ref="R143:R156" si="2">Q143*H143</f>
        <v>0</v>
      </c>
      <c r="S143" s="158">
        <v>0</v>
      </c>
      <c r="T143" s="159">
        <f t="shared" ref="T143:T156" si="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88</v>
      </c>
      <c r="AT143" s="160" t="s">
        <v>142</v>
      </c>
      <c r="AU143" s="160" t="s">
        <v>82</v>
      </c>
      <c r="AY143" s="14" t="s">
        <v>140</v>
      </c>
      <c r="BE143" s="161">
        <f t="shared" ref="BE143:BE156" si="4">IF(N143="základná",J143,0)</f>
        <v>0</v>
      </c>
      <c r="BF143" s="161">
        <f t="shared" ref="BF143:BF156" si="5">IF(N143="znížená",J143,0)</f>
        <v>0</v>
      </c>
      <c r="BG143" s="161">
        <f t="shared" ref="BG143:BG156" si="6">IF(N143="zákl. prenesená",J143,0)</f>
        <v>0</v>
      </c>
      <c r="BH143" s="161">
        <f t="shared" ref="BH143:BH156" si="7">IF(N143="zníž. prenesená",J143,0)</f>
        <v>0</v>
      </c>
      <c r="BI143" s="161">
        <f t="shared" ref="BI143:BI156" si="8">IF(N143="nulová",J143,0)</f>
        <v>0</v>
      </c>
      <c r="BJ143" s="14" t="s">
        <v>82</v>
      </c>
      <c r="BK143" s="161">
        <f t="shared" ref="BK143:BK156" si="9">ROUND(I143*H143,2)</f>
        <v>0</v>
      </c>
      <c r="BL143" s="14" t="s">
        <v>88</v>
      </c>
      <c r="BM143" s="160" t="s">
        <v>146</v>
      </c>
    </row>
    <row r="144" spans="1:65" s="2" customFormat="1" ht="37.799999999999997" customHeight="1">
      <c r="A144" s="29"/>
      <c r="B144" s="147"/>
      <c r="C144" s="148" t="s">
        <v>82</v>
      </c>
      <c r="D144" s="148" t="s">
        <v>142</v>
      </c>
      <c r="E144" s="149" t="s">
        <v>147</v>
      </c>
      <c r="F144" s="150" t="s">
        <v>148</v>
      </c>
      <c r="G144" s="151" t="s">
        <v>145</v>
      </c>
      <c r="H144" s="152">
        <v>9.2330000000000005</v>
      </c>
      <c r="I144" s="153"/>
      <c r="J144" s="154">
        <f t="shared" si="0"/>
        <v>0</v>
      </c>
      <c r="K144" s="155"/>
      <c r="L144" s="30"/>
      <c r="M144" s="156" t="s">
        <v>1</v>
      </c>
      <c r="N144" s="157" t="s">
        <v>39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88</v>
      </c>
      <c r="AT144" s="160" t="s">
        <v>142</v>
      </c>
      <c r="AU144" s="160" t="s">
        <v>82</v>
      </c>
      <c r="AY144" s="14" t="s">
        <v>140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82</v>
      </c>
      <c r="BK144" s="161">
        <f t="shared" si="9"/>
        <v>0</v>
      </c>
      <c r="BL144" s="14" t="s">
        <v>88</v>
      </c>
      <c r="BM144" s="160" t="s">
        <v>149</v>
      </c>
    </row>
    <row r="145" spans="1:65" s="2" customFormat="1" ht="24.15" customHeight="1">
      <c r="A145" s="29"/>
      <c r="B145" s="147"/>
      <c r="C145" s="148" t="s">
        <v>85</v>
      </c>
      <c r="D145" s="148" t="s">
        <v>142</v>
      </c>
      <c r="E145" s="149" t="s">
        <v>150</v>
      </c>
      <c r="F145" s="150" t="s">
        <v>151</v>
      </c>
      <c r="G145" s="151" t="s">
        <v>145</v>
      </c>
      <c r="H145" s="152">
        <v>43.677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39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88</v>
      </c>
      <c r="AT145" s="160" t="s">
        <v>142</v>
      </c>
      <c r="AU145" s="160" t="s">
        <v>82</v>
      </c>
      <c r="AY145" s="14" t="s">
        <v>140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82</v>
      </c>
      <c r="BK145" s="161">
        <f t="shared" si="9"/>
        <v>0</v>
      </c>
      <c r="BL145" s="14" t="s">
        <v>88</v>
      </c>
      <c r="BM145" s="160" t="s">
        <v>152</v>
      </c>
    </row>
    <row r="146" spans="1:65" s="2" customFormat="1" ht="24.15" customHeight="1">
      <c r="A146" s="29"/>
      <c r="B146" s="147"/>
      <c r="C146" s="148" t="s">
        <v>88</v>
      </c>
      <c r="D146" s="148" t="s">
        <v>142</v>
      </c>
      <c r="E146" s="149" t="s">
        <v>153</v>
      </c>
      <c r="F146" s="150" t="s">
        <v>154</v>
      </c>
      <c r="G146" s="151" t="s">
        <v>145</v>
      </c>
      <c r="H146" s="152">
        <v>43.677</v>
      </c>
      <c r="I146" s="153"/>
      <c r="J146" s="154">
        <f t="shared" si="0"/>
        <v>0</v>
      </c>
      <c r="K146" s="155"/>
      <c r="L146" s="30"/>
      <c r="M146" s="156" t="s">
        <v>1</v>
      </c>
      <c r="N146" s="157" t="s">
        <v>39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88</v>
      </c>
      <c r="AT146" s="160" t="s">
        <v>142</v>
      </c>
      <c r="AU146" s="160" t="s">
        <v>82</v>
      </c>
      <c r="AY146" s="14" t="s">
        <v>140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82</v>
      </c>
      <c r="BK146" s="161">
        <f t="shared" si="9"/>
        <v>0</v>
      </c>
      <c r="BL146" s="14" t="s">
        <v>88</v>
      </c>
      <c r="BM146" s="160" t="s">
        <v>155</v>
      </c>
    </row>
    <row r="147" spans="1:65" s="2" customFormat="1" ht="16.5" customHeight="1">
      <c r="A147" s="29"/>
      <c r="B147" s="147"/>
      <c r="C147" s="148" t="s">
        <v>91</v>
      </c>
      <c r="D147" s="148" t="s">
        <v>142</v>
      </c>
      <c r="E147" s="149" t="s">
        <v>156</v>
      </c>
      <c r="F147" s="150" t="s">
        <v>157</v>
      </c>
      <c r="G147" s="151" t="s">
        <v>145</v>
      </c>
      <c r="H147" s="152">
        <v>1.841</v>
      </c>
      <c r="I147" s="153"/>
      <c r="J147" s="154">
        <f t="shared" si="0"/>
        <v>0</v>
      </c>
      <c r="K147" s="155"/>
      <c r="L147" s="30"/>
      <c r="M147" s="156" t="s">
        <v>1</v>
      </c>
      <c r="N147" s="157" t="s">
        <v>39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88</v>
      </c>
      <c r="AT147" s="160" t="s">
        <v>142</v>
      </c>
      <c r="AU147" s="160" t="s">
        <v>82</v>
      </c>
      <c r="AY147" s="14" t="s">
        <v>140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82</v>
      </c>
      <c r="BK147" s="161">
        <f t="shared" si="9"/>
        <v>0</v>
      </c>
      <c r="BL147" s="14" t="s">
        <v>88</v>
      </c>
      <c r="BM147" s="160" t="s">
        <v>158</v>
      </c>
    </row>
    <row r="148" spans="1:65" s="2" customFormat="1" ht="16.5" customHeight="1">
      <c r="A148" s="29"/>
      <c r="B148" s="147"/>
      <c r="C148" s="148" t="s">
        <v>159</v>
      </c>
      <c r="D148" s="148" t="s">
        <v>142</v>
      </c>
      <c r="E148" s="149" t="s">
        <v>160</v>
      </c>
      <c r="F148" s="150" t="s">
        <v>161</v>
      </c>
      <c r="G148" s="151" t="s">
        <v>145</v>
      </c>
      <c r="H148" s="152">
        <v>1.841</v>
      </c>
      <c r="I148" s="153"/>
      <c r="J148" s="154">
        <f t="shared" si="0"/>
        <v>0</v>
      </c>
      <c r="K148" s="155"/>
      <c r="L148" s="30"/>
      <c r="M148" s="156" t="s">
        <v>1</v>
      </c>
      <c r="N148" s="157" t="s">
        <v>39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88</v>
      </c>
      <c r="AT148" s="160" t="s">
        <v>142</v>
      </c>
      <c r="AU148" s="160" t="s">
        <v>82</v>
      </c>
      <c r="AY148" s="14" t="s">
        <v>140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82</v>
      </c>
      <c r="BK148" s="161">
        <f t="shared" si="9"/>
        <v>0</v>
      </c>
      <c r="BL148" s="14" t="s">
        <v>88</v>
      </c>
      <c r="BM148" s="160" t="s">
        <v>162</v>
      </c>
    </row>
    <row r="149" spans="1:65" s="2" customFormat="1" ht="33" customHeight="1">
      <c r="A149" s="29"/>
      <c r="B149" s="147"/>
      <c r="C149" s="148" t="s">
        <v>163</v>
      </c>
      <c r="D149" s="148" t="s">
        <v>142</v>
      </c>
      <c r="E149" s="149" t="s">
        <v>164</v>
      </c>
      <c r="F149" s="150" t="s">
        <v>165</v>
      </c>
      <c r="G149" s="151" t="s">
        <v>145</v>
      </c>
      <c r="H149" s="152">
        <v>1.373</v>
      </c>
      <c r="I149" s="153"/>
      <c r="J149" s="154">
        <f t="shared" si="0"/>
        <v>0</v>
      </c>
      <c r="K149" s="155"/>
      <c r="L149" s="30"/>
      <c r="M149" s="156" t="s">
        <v>1</v>
      </c>
      <c r="N149" s="157" t="s">
        <v>39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88</v>
      </c>
      <c r="AT149" s="160" t="s">
        <v>142</v>
      </c>
      <c r="AU149" s="160" t="s">
        <v>82</v>
      </c>
      <c r="AY149" s="14" t="s">
        <v>140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82</v>
      </c>
      <c r="BK149" s="161">
        <f t="shared" si="9"/>
        <v>0</v>
      </c>
      <c r="BL149" s="14" t="s">
        <v>88</v>
      </c>
      <c r="BM149" s="160" t="s">
        <v>166</v>
      </c>
    </row>
    <row r="150" spans="1:65" s="2" customFormat="1" ht="33" customHeight="1">
      <c r="A150" s="29"/>
      <c r="B150" s="147"/>
      <c r="C150" s="148" t="s">
        <v>167</v>
      </c>
      <c r="D150" s="148" t="s">
        <v>142</v>
      </c>
      <c r="E150" s="149" t="s">
        <v>168</v>
      </c>
      <c r="F150" s="150" t="s">
        <v>169</v>
      </c>
      <c r="G150" s="151" t="s">
        <v>145</v>
      </c>
      <c r="H150" s="152">
        <v>56.124000000000002</v>
      </c>
      <c r="I150" s="153"/>
      <c r="J150" s="154">
        <f t="shared" si="0"/>
        <v>0</v>
      </c>
      <c r="K150" s="155"/>
      <c r="L150" s="30"/>
      <c r="M150" s="156" t="s">
        <v>1</v>
      </c>
      <c r="N150" s="157" t="s">
        <v>39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88</v>
      </c>
      <c r="AT150" s="160" t="s">
        <v>142</v>
      </c>
      <c r="AU150" s="160" t="s">
        <v>82</v>
      </c>
      <c r="AY150" s="14" t="s">
        <v>140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82</v>
      </c>
      <c r="BK150" s="161">
        <f t="shared" si="9"/>
        <v>0</v>
      </c>
      <c r="BL150" s="14" t="s">
        <v>88</v>
      </c>
      <c r="BM150" s="160" t="s">
        <v>170</v>
      </c>
    </row>
    <row r="151" spans="1:65" s="2" customFormat="1" ht="37.799999999999997" customHeight="1">
      <c r="A151" s="29"/>
      <c r="B151" s="147"/>
      <c r="C151" s="148" t="s">
        <v>171</v>
      </c>
      <c r="D151" s="148" t="s">
        <v>142</v>
      </c>
      <c r="E151" s="149" t="s">
        <v>172</v>
      </c>
      <c r="F151" s="150" t="s">
        <v>173</v>
      </c>
      <c r="G151" s="151" t="s">
        <v>145</v>
      </c>
      <c r="H151" s="152">
        <v>392.86799999999999</v>
      </c>
      <c r="I151" s="153"/>
      <c r="J151" s="154">
        <f t="shared" si="0"/>
        <v>0</v>
      </c>
      <c r="K151" s="155"/>
      <c r="L151" s="30"/>
      <c r="M151" s="156" t="s">
        <v>1</v>
      </c>
      <c r="N151" s="157" t="s">
        <v>39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88</v>
      </c>
      <c r="AT151" s="160" t="s">
        <v>142</v>
      </c>
      <c r="AU151" s="160" t="s">
        <v>82</v>
      </c>
      <c r="AY151" s="14" t="s">
        <v>140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82</v>
      </c>
      <c r="BK151" s="161">
        <f t="shared" si="9"/>
        <v>0</v>
      </c>
      <c r="BL151" s="14" t="s">
        <v>88</v>
      </c>
      <c r="BM151" s="160" t="s">
        <v>174</v>
      </c>
    </row>
    <row r="152" spans="1:65" s="2" customFormat="1" ht="24.15" customHeight="1">
      <c r="A152" s="29"/>
      <c r="B152" s="147"/>
      <c r="C152" s="148" t="s">
        <v>175</v>
      </c>
      <c r="D152" s="148" t="s">
        <v>142</v>
      </c>
      <c r="E152" s="149" t="s">
        <v>176</v>
      </c>
      <c r="F152" s="150" t="s">
        <v>177</v>
      </c>
      <c r="G152" s="151" t="s">
        <v>145</v>
      </c>
      <c r="H152" s="152">
        <v>56.124000000000002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39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88</v>
      </c>
      <c r="AT152" s="160" t="s">
        <v>142</v>
      </c>
      <c r="AU152" s="160" t="s">
        <v>82</v>
      </c>
      <c r="AY152" s="14" t="s">
        <v>140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82</v>
      </c>
      <c r="BK152" s="161">
        <f t="shared" si="9"/>
        <v>0</v>
      </c>
      <c r="BL152" s="14" t="s">
        <v>88</v>
      </c>
      <c r="BM152" s="160" t="s">
        <v>178</v>
      </c>
    </row>
    <row r="153" spans="1:65" s="2" customFormat="1" ht="16.5" customHeight="1">
      <c r="A153" s="29"/>
      <c r="B153" s="147"/>
      <c r="C153" s="148" t="s">
        <v>179</v>
      </c>
      <c r="D153" s="148" t="s">
        <v>142</v>
      </c>
      <c r="E153" s="149" t="s">
        <v>180</v>
      </c>
      <c r="F153" s="150" t="s">
        <v>181</v>
      </c>
      <c r="G153" s="151" t="s">
        <v>145</v>
      </c>
      <c r="H153" s="152">
        <v>56.124000000000002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39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88</v>
      </c>
      <c r="AT153" s="160" t="s">
        <v>142</v>
      </c>
      <c r="AU153" s="160" t="s">
        <v>82</v>
      </c>
      <c r="AY153" s="14" t="s">
        <v>140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82</v>
      </c>
      <c r="BK153" s="161">
        <f t="shared" si="9"/>
        <v>0</v>
      </c>
      <c r="BL153" s="14" t="s">
        <v>88</v>
      </c>
      <c r="BM153" s="160" t="s">
        <v>182</v>
      </c>
    </row>
    <row r="154" spans="1:65" s="2" customFormat="1" ht="24.15" customHeight="1">
      <c r="A154" s="29"/>
      <c r="B154" s="147"/>
      <c r="C154" s="148" t="s">
        <v>183</v>
      </c>
      <c r="D154" s="148" t="s">
        <v>142</v>
      </c>
      <c r="E154" s="149" t="s">
        <v>184</v>
      </c>
      <c r="F154" s="150" t="s">
        <v>185</v>
      </c>
      <c r="G154" s="151" t="s">
        <v>186</v>
      </c>
      <c r="H154" s="152">
        <v>84.186000000000007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39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88</v>
      </c>
      <c r="AT154" s="160" t="s">
        <v>142</v>
      </c>
      <c r="AU154" s="160" t="s">
        <v>82</v>
      </c>
      <c r="AY154" s="14" t="s">
        <v>140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82</v>
      </c>
      <c r="BK154" s="161">
        <f t="shared" si="9"/>
        <v>0</v>
      </c>
      <c r="BL154" s="14" t="s">
        <v>88</v>
      </c>
      <c r="BM154" s="160" t="s">
        <v>187</v>
      </c>
    </row>
    <row r="155" spans="1:65" s="2" customFormat="1" ht="24.15" customHeight="1">
      <c r="A155" s="29"/>
      <c r="B155" s="147"/>
      <c r="C155" s="148" t="s">
        <v>188</v>
      </c>
      <c r="D155" s="148" t="s">
        <v>142</v>
      </c>
      <c r="E155" s="149" t="s">
        <v>189</v>
      </c>
      <c r="F155" s="150" t="s">
        <v>190</v>
      </c>
      <c r="G155" s="151" t="s">
        <v>145</v>
      </c>
      <c r="H155" s="152">
        <v>43.677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39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88</v>
      </c>
      <c r="AT155" s="160" t="s">
        <v>142</v>
      </c>
      <c r="AU155" s="160" t="s">
        <v>82</v>
      </c>
      <c r="AY155" s="14" t="s">
        <v>140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82</v>
      </c>
      <c r="BK155" s="161">
        <f t="shared" si="9"/>
        <v>0</v>
      </c>
      <c r="BL155" s="14" t="s">
        <v>88</v>
      </c>
      <c r="BM155" s="160" t="s">
        <v>191</v>
      </c>
    </row>
    <row r="156" spans="1:65" s="2" customFormat="1" ht="16.5" customHeight="1">
      <c r="A156" s="29"/>
      <c r="B156" s="147"/>
      <c r="C156" s="162" t="s">
        <v>192</v>
      </c>
      <c r="D156" s="162" t="s">
        <v>193</v>
      </c>
      <c r="E156" s="163" t="s">
        <v>194</v>
      </c>
      <c r="F156" s="164" t="s">
        <v>195</v>
      </c>
      <c r="G156" s="165" t="s">
        <v>186</v>
      </c>
      <c r="H156" s="166">
        <v>78.619</v>
      </c>
      <c r="I156" s="167"/>
      <c r="J156" s="168">
        <f t="shared" si="0"/>
        <v>0</v>
      </c>
      <c r="K156" s="169"/>
      <c r="L156" s="170"/>
      <c r="M156" s="171" t="s">
        <v>1</v>
      </c>
      <c r="N156" s="172" t="s">
        <v>39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167</v>
      </c>
      <c r="AT156" s="160" t="s">
        <v>193</v>
      </c>
      <c r="AU156" s="160" t="s">
        <v>82</v>
      </c>
      <c r="AY156" s="14" t="s">
        <v>140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82</v>
      </c>
      <c r="BK156" s="161">
        <f t="shared" si="9"/>
        <v>0</v>
      </c>
      <c r="BL156" s="14" t="s">
        <v>88</v>
      </c>
      <c r="BM156" s="160" t="s">
        <v>196</v>
      </c>
    </row>
    <row r="157" spans="1:65" s="12" customFormat="1" ht="22.8" customHeight="1">
      <c r="B157" s="134"/>
      <c r="D157" s="135" t="s">
        <v>72</v>
      </c>
      <c r="E157" s="145" t="s">
        <v>82</v>
      </c>
      <c r="F157" s="145" t="s">
        <v>197</v>
      </c>
      <c r="I157" s="137"/>
      <c r="J157" s="146">
        <f>BK157</f>
        <v>0</v>
      </c>
      <c r="L157" s="134"/>
      <c r="M157" s="139"/>
      <c r="N157" s="140"/>
      <c r="O157" s="140"/>
      <c r="P157" s="141">
        <f>SUM(P158:P168)</f>
        <v>0</v>
      </c>
      <c r="Q157" s="140"/>
      <c r="R157" s="141">
        <f>SUM(R158:R168)</f>
        <v>0</v>
      </c>
      <c r="S157" s="140"/>
      <c r="T157" s="142">
        <f>SUM(T158:T168)</f>
        <v>0</v>
      </c>
      <c r="AR157" s="135" t="s">
        <v>78</v>
      </c>
      <c r="AT157" s="143" t="s">
        <v>72</v>
      </c>
      <c r="AU157" s="143" t="s">
        <v>78</v>
      </c>
      <c r="AY157" s="135" t="s">
        <v>140</v>
      </c>
      <c r="BK157" s="144">
        <f>SUM(BK158:BK168)</f>
        <v>0</v>
      </c>
    </row>
    <row r="158" spans="1:65" s="2" customFormat="1" ht="24.15" customHeight="1">
      <c r="A158" s="29"/>
      <c r="B158" s="147"/>
      <c r="C158" s="148" t="s">
        <v>198</v>
      </c>
      <c r="D158" s="148" t="s">
        <v>142</v>
      </c>
      <c r="E158" s="149" t="s">
        <v>199</v>
      </c>
      <c r="F158" s="150" t="s">
        <v>200</v>
      </c>
      <c r="G158" s="151" t="s">
        <v>145</v>
      </c>
      <c r="H158" s="152">
        <v>5.4989999999999997</v>
      </c>
      <c r="I158" s="153"/>
      <c r="J158" s="154">
        <f t="shared" ref="J158:J168" si="10">ROUND(I158*H158,2)</f>
        <v>0</v>
      </c>
      <c r="K158" s="155"/>
      <c r="L158" s="30"/>
      <c r="M158" s="156" t="s">
        <v>1</v>
      </c>
      <c r="N158" s="157" t="s">
        <v>39</v>
      </c>
      <c r="O158" s="58"/>
      <c r="P158" s="158">
        <f t="shared" ref="P158:P168" si="11">O158*H158</f>
        <v>0</v>
      </c>
      <c r="Q158" s="158">
        <v>0</v>
      </c>
      <c r="R158" s="158">
        <f t="shared" ref="R158:R168" si="12">Q158*H158</f>
        <v>0</v>
      </c>
      <c r="S158" s="158">
        <v>0</v>
      </c>
      <c r="T158" s="159">
        <f t="shared" ref="T158:T168" si="1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88</v>
      </c>
      <c r="AT158" s="160" t="s">
        <v>142</v>
      </c>
      <c r="AU158" s="160" t="s">
        <v>82</v>
      </c>
      <c r="AY158" s="14" t="s">
        <v>140</v>
      </c>
      <c r="BE158" s="161">
        <f t="shared" ref="BE158:BE168" si="14">IF(N158="základná",J158,0)</f>
        <v>0</v>
      </c>
      <c r="BF158" s="161">
        <f t="shared" ref="BF158:BF168" si="15">IF(N158="znížená",J158,0)</f>
        <v>0</v>
      </c>
      <c r="BG158" s="161">
        <f t="shared" ref="BG158:BG168" si="16">IF(N158="zákl. prenesená",J158,0)</f>
        <v>0</v>
      </c>
      <c r="BH158" s="161">
        <f t="shared" ref="BH158:BH168" si="17">IF(N158="zníž. prenesená",J158,0)</f>
        <v>0</v>
      </c>
      <c r="BI158" s="161">
        <f t="shared" ref="BI158:BI168" si="18">IF(N158="nulová",J158,0)</f>
        <v>0</v>
      </c>
      <c r="BJ158" s="14" t="s">
        <v>82</v>
      </c>
      <c r="BK158" s="161">
        <f t="shared" ref="BK158:BK168" si="19">ROUND(I158*H158,2)</f>
        <v>0</v>
      </c>
      <c r="BL158" s="14" t="s">
        <v>88</v>
      </c>
      <c r="BM158" s="160" t="s">
        <v>201</v>
      </c>
    </row>
    <row r="159" spans="1:65" s="2" customFormat="1" ht="24.15" customHeight="1">
      <c r="A159" s="29"/>
      <c r="B159" s="147"/>
      <c r="C159" s="148" t="s">
        <v>202</v>
      </c>
      <c r="D159" s="148" t="s">
        <v>142</v>
      </c>
      <c r="E159" s="149" t="s">
        <v>203</v>
      </c>
      <c r="F159" s="150" t="s">
        <v>204</v>
      </c>
      <c r="G159" s="151" t="s">
        <v>145</v>
      </c>
      <c r="H159" s="152">
        <v>11.914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39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88</v>
      </c>
      <c r="AT159" s="160" t="s">
        <v>142</v>
      </c>
      <c r="AU159" s="160" t="s">
        <v>82</v>
      </c>
      <c r="AY159" s="14" t="s">
        <v>140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82</v>
      </c>
      <c r="BK159" s="161">
        <f t="shared" si="19"/>
        <v>0</v>
      </c>
      <c r="BL159" s="14" t="s">
        <v>88</v>
      </c>
      <c r="BM159" s="160" t="s">
        <v>205</v>
      </c>
    </row>
    <row r="160" spans="1:65" s="2" customFormat="1" ht="24.15" customHeight="1">
      <c r="A160" s="29"/>
      <c r="B160" s="147"/>
      <c r="C160" s="148" t="s">
        <v>206</v>
      </c>
      <c r="D160" s="148" t="s">
        <v>142</v>
      </c>
      <c r="E160" s="149" t="s">
        <v>207</v>
      </c>
      <c r="F160" s="150" t="s">
        <v>208</v>
      </c>
      <c r="G160" s="151" t="s">
        <v>209</v>
      </c>
      <c r="H160" s="152">
        <v>3.5259999999999998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39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88</v>
      </c>
      <c r="AT160" s="160" t="s">
        <v>142</v>
      </c>
      <c r="AU160" s="160" t="s">
        <v>82</v>
      </c>
      <c r="AY160" s="14" t="s">
        <v>140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82</v>
      </c>
      <c r="BK160" s="161">
        <f t="shared" si="19"/>
        <v>0</v>
      </c>
      <c r="BL160" s="14" t="s">
        <v>88</v>
      </c>
      <c r="BM160" s="160" t="s">
        <v>210</v>
      </c>
    </row>
    <row r="161" spans="1:65" s="2" customFormat="1" ht="24.15" customHeight="1">
      <c r="A161" s="29"/>
      <c r="B161" s="147"/>
      <c r="C161" s="148" t="s">
        <v>211</v>
      </c>
      <c r="D161" s="148" t="s">
        <v>142</v>
      </c>
      <c r="E161" s="149" t="s">
        <v>212</v>
      </c>
      <c r="F161" s="150" t="s">
        <v>213</v>
      </c>
      <c r="G161" s="151" t="s">
        <v>209</v>
      </c>
      <c r="H161" s="152">
        <v>3.5259999999999998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39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88</v>
      </c>
      <c r="AT161" s="160" t="s">
        <v>142</v>
      </c>
      <c r="AU161" s="160" t="s">
        <v>82</v>
      </c>
      <c r="AY161" s="14" t="s">
        <v>140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82</v>
      </c>
      <c r="BK161" s="161">
        <f t="shared" si="19"/>
        <v>0</v>
      </c>
      <c r="BL161" s="14" t="s">
        <v>88</v>
      </c>
      <c r="BM161" s="160" t="s">
        <v>214</v>
      </c>
    </row>
    <row r="162" spans="1:65" s="2" customFormat="1" ht="33" customHeight="1">
      <c r="A162" s="29"/>
      <c r="B162" s="147"/>
      <c r="C162" s="148" t="s">
        <v>215</v>
      </c>
      <c r="D162" s="148" t="s">
        <v>142</v>
      </c>
      <c r="E162" s="149" t="s">
        <v>216</v>
      </c>
      <c r="F162" s="150" t="s">
        <v>217</v>
      </c>
      <c r="G162" s="151" t="s">
        <v>209</v>
      </c>
      <c r="H162" s="152">
        <v>90.882000000000005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39</v>
      </c>
      <c r="O162" s="58"/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88</v>
      </c>
      <c r="AT162" s="160" t="s">
        <v>142</v>
      </c>
      <c r="AU162" s="160" t="s">
        <v>82</v>
      </c>
      <c r="AY162" s="14" t="s">
        <v>140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82</v>
      </c>
      <c r="BK162" s="161">
        <f t="shared" si="19"/>
        <v>0</v>
      </c>
      <c r="BL162" s="14" t="s">
        <v>88</v>
      </c>
      <c r="BM162" s="160" t="s">
        <v>218</v>
      </c>
    </row>
    <row r="163" spans="1:65" s="2" customFormat="1" ht="24.15" customHeight="1">
      <c r="A163" s="29"/>
      <c r="B163" s="147"/>
      <c r="C163" s="148" t="s">
        <v>7</v>
      </c>
      <c r="D163" s="148" t="s">
        <v>142</v>
      </c>
      <c r="E163" s="149" t="s">
        <v>219</v>
      </c>
      <c r="F163" s="150" t="s">
        <v>220</v>
      </c>
      <c r="G163" s="151" t="s">
        <v>145</v>
      </c>
      <c r="H163" s="152">
        <v>1.0289999999999999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39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88</v>
      </c>
      <c r="AT163" s="160" t="s">
        <v>142</v>
      </c>
      <c r="AU163" s="160" t="s">
        <v>82</v>
      </c>
      <c r="AY163" s="14" t="s">
        <v>140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82</v>
      </c>
      <c r="BK163" s="161">
        <f t="shared" si="19"/>
        <v>0</v>
      </c>
      <c r="BL163" s="14" t="s">
        <v>88</v>
      </c>
      <c r="BM163" s="160" t="s">
        <v>221</v>
      </c>
    </row>
    <row r="164" spans="1:65" s="2" customFormat="1" ht="24.15" customHeight="1">
      <c r="A164" s="29"/>
      <c r="B164" s="147"/>
      <c r="C164" s="148" t="s">
        <v>222</v>
      </c>
      <c r="D164" s="148" t="s">
        <v>142</v>
      </c>
      <c r="E164" s="149" t="s">
        <v>223</v>
      </c>
      <c r="F164" s="150" t="s">
        <v>224</v>
      </c>
      <c r="G164" s="151" t="s">
        <v>145</v>
      </c>
      <c r="H164" s="152">
        <v>1.831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39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88</v>
      </c>
      <c r="AT164" s="160" t="s">
        <v>142</v>
      </c>
      <c r="AU164" s="160" t="s">
        <v>82</v>
      </c>
      <c r="AY164" s="14" t="s">
        <v>140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82</v>
      </c>
      <c r="BK164" s="161">
        <f t="shared" si="19"/>
        <v>0</v>
      </c>
      <c r="BL164" s="14" t="s">
        <v>88</v>
      </c>
      <c r="BM164" s="160" t="s">
        <v>225</v>
      </c>
    </row>
    <row r="165" spans="1:65" s="2" customFormat="1" ht="24.15" customHeight="1">
      <c r="A165" s="29"/>
      <c r="B165" s="147"/>
      <c r="C165" s="148" t="s">
        <v>226</v>
      </c>
      <c r="D165" s="148" t="s">
        <v>142</v>
      </c>
      <c r="E165" s="149" t="s">
        <v>227</v>
      </c>
      <c r="F165" s="150" t="s">
        <v>228</v>
      </c>
      <c r="G165" s="151" t="s">
        <v>145</v>
      </c>
      <c r="H165" s="152">
        <v>0.58799999999999997</v>
      </c>
      <c r="I165" s="153"/>
      <c r="J165" s="154">
        <f t="shared" si="10"/>
        <v>0</v>
      </c>
      <c r="K165" s="155"/>
      <c r="L165" s="30"/>
      <c r="M165" s="156" t="s">
        <v>1</v>
      </c>
      <c r="N165" s="157" t="s">
        <v>39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88</v>
      </c>
      <c r="AT165" s="160" t="s">
        <v>142</v>
      </c>
      <c r="AU165" s="160" t="s">
        <v>82</v>
      </c>
      <c r="AY165" s="14" t="s">
        <v>140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82</v>
      </c>
      <c r="BK165" s="161">
        <f t="shared" si="19"/>
        <v>0</v>
      </c>
      <c r="BL165" s="14" t="s">
        <v>88</v>
      </c>
      <c r="BM165" s="160" t="s">
        <v>229</v>
      </c>
    </row>
    <row r="166" spans="1:65" s="2" customFormat="1" ht="16.5" customHeight="1">
      <c r="A166" s="29"/>
      <c r="B166" s="147"/>
      <c r="C166" s="148" t="s">
        <v>230</v>
      </c>
      <c r="D166" s="148" t="s">
        <v>142</v>
      </c>
      <c r="E166" s="149" t="s">
        <v>231</v>
      </c>
      <c r="F166" s="150" t="s">
        <v>232</v>
      </c>
      <c r="G166" s="151" t="s">
        <v>145</v>
      </c>
      <c r="H166" s="152">
        <v>5.7619999999999996</v>
      </c>
      <c r="I166" s="153"/>
      <c r="J166" s="154">
        <f t="shared" si="10"/>
        <v>0</v>
      </c>
      <c r="K166" s="155"/>
      <c r="L166" s="30"/>
      <c r="M166" s="156" t="s">
        <v>1</v>
      </c>
      <c r="N166" s="157" t="s">
        <v>39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88</v>
      </c>
      <c r="AT166" s="160" t="s">
        <v>142</v>
      </c>
      <c r="AU166" s="160" t="s">
        <v>82</v>
      </c>
      <c r="AY166" s="14" t="s">
        <v>140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82</v>
      </c>
      <c r="BK166" s="161">
        <f t="shared" si="19"/>
        <v>0</v>
      </c>
      <c r="BL166" s="14" t="s">
        <v>88</v>
      </c>
      <c r="BM166" s="160" t="s">
        <v>233</v>
      </c>
    </row>
    <row r="167" spans="1:65" s="2" customFormat="1" ht="24.15" customHeight="1">
      <c r="A167" s="29"/>
      <c r="B167" s="147"/>
      <c r="C167" s="148" t="s">
        <v>234</v>
      </c>
      <c r="D167" s="148" t="s">
        <v>142</v>
      </c>
      <c r="E167" s="149" t="s">
        <v>235</v>
      </c>
      <c r="F167" s="150" t="s">
        <v>236</v>
      </c>
      <c r="G167" s="151" t="s">
        <v>186</v>
      </c>
      <c r="H167" s="152">
        <v>0.13800000000000001</v>
      </c>
      <c r="I167" s="153"/>
      <c r="J167" s="154">
        <f t="shared" si="10"/>
        <v>0</v>
      </c>
      <c r="K167" s="155"/>
      <c r="L167" s="30"/>
      <c r="M167" s="156" t="s">
        <v>1</v>
      </c>
      <c r="N167" s="157" t="s">
        <v>39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88</v>
      </c>
      <c r="AT167" s="160" t="s">
        <v>142</v>
      </c>
      <c r="AU167" s="160" t="s">
        <v>82</v>
      </c>
      <c r="AY167" s="14" t="s">
        <v>140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82</v>
      </c>
      <c r="BK167" s="161">
        <f t="shared" si="19"/>
        <v>0</v>
      </c>
      <c r="BL167" s="14" t="s">
        <v>88</v>
      </c>
      <c r="BM167" s="160" t="s">
        <v>237</v>
      </c>
    </row>
    <row r="168" spans="1:65" s="2" customFormat="1" ht="16.5" customHeight="1">
      <c r="A168" s="29"/>
      <c r="B168" s="147"/>
      <c r="C168" s="148" t="s">
        <v>238</v>
      </c>
      <c r="D168" s="148" t="s">
        <v>142</v>
      </c>
      <c r="E168" s="149" t="s">
        <v>239</v>
      </c>
      <c r="F168" s="150" t="s">
        <v>240</v>
      </c>
      <c r="G168" s="151" t="s">
        <v>145</v>
      </c>
      <c r="H168" s="152">
        <v>0.95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39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88</v>
      </c>
      <c r="AT168" s="160" t="s">
        <v>142</v>
      </c>
      <c r="AU168" s="160" t="s">
        <v>82</v>
      </c>
      <c r="AY168" s="14" t="s">
        <v>140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82</v>
      </c>
      <c r="BK168" s="161">
        <f t="shared" si="19"/>
        <v>0</v>
      </c>
      <c r="BL168" s="14" t="s">
        <v>88</v>
      </c>
      <c r="BM168" s="160" t="s">
        <v>241</v>
      </c>
    </row>
    <row r="169" spans="1:65" s="12" customFormat="1" ht="22.8" customHeight="1">
      <c r="B169" s="134"/>
      <c r="D169" s="135" t="s">
        <v>72</v>
      </c>
      <c r="E169" s="145" t="s">
        <v>85</v>
      </c>
      <c r="F169" s="145" t="s">
        <v>242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SUM(P170:P186)</f>
        <v>0</v>
      </c>
      <c r="Q169" s="140"/>
      <c r="R169" s="141">
        <f>SUM(R170:R186)</f>
        <v>16.245558899999999</v>
      </c>
      <c r="S169" s="140"/>
      <c r="T169" s="142">
        <f>SUM(T170:T186)</f>
        <v>0</v>
      </c>
      <c r="AR169" s="135" t="s">
        <v>78</v>
      </c>
      <c r="AT169" s="143" t="s">
        <v>72</v>
      </c>
      <c r="AU169" s="143" t="s">
        <v>78</v>
      </c>
      <c r="AY169" s="135" t="s">
        <v>140</v>
      </c>
      <c r="BK169" s="144">
        <f>SUM(BK170:BK186)</f>
        <v>0</v>
      </c>
    </row>
    <row r="170" spans="1:65" s="2" customFormat="1" ht="33" customHeight="1">
      <c r="A170" s="29"/>
      <c r="B170" s="147"/>
      <c r="C170" s="148" t="s">
        <v>243</v>
      </c>
      <c r="D170" s="148" t="s">
        <v>142</v>
      </c>
      <c r="E170" s="149" t="s">
        <v>244</v>
      </c>
      <c r="F170" s="150" t="s">
        <v>245</v>
      </c>
      <c r="G170" s="151" t="s">
        <v>145</v>
      </c>
      <c r="H170" s="152">
        <v>1.04</v>
      </c>
      <c r="I170" s="153"/>
      <c r="J170" s="154">
        <f t="shared" ref="J170:J186" si="20">ROUND(I170*H170,2)</f>
        <v>0</v>
      </c>
      <c r="K170" s="155"/>
      <c r="L170" s="30"/>
      <c r="M170" s="156" t="s">
        <v>1</v>
      </c>
      <c r="N170" s="157" t="s">
        <v>39</v>
      </c>
      <c r="O170" s="58"/>
      <c r="P170" s="158">
        <f t="shared" ref="P170:P186" si="21">O170*H170</f>
        <v>0</v>
      </c>
      <c r="Q170" s="158">
        <v>0</v>
      </c>
      <c r="R170" s="158">
        <f t="shared" ref="R170:R186" si="22">Q170*H170</f>
        <v>0</v>
      </c>
      <c r="S170" s="158">
        <v>0</v>
      </c>
      <c r="T170" s="159">
        <f t="shared" ref="T170:T186" si="2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88</v>
      </c>
      <c r="AT170" s="160" t="s">
        <v>142</v>
      </c>
      <c r="AU170" s="160" t="s">
        <v>82</v>
      </c>
      <c r="AY170" s="14" t="s">
        <v>140</v>
      </c>
      <c r="BE170" s="161">
        <f t="shared" ref="BE170:BE186" si="24">IF(N170="základná",J170,0)</f>
        <v>0</v>
      </c>
      <c r="BF170" s="161">
        <f t="shared" ref="BF170:BF186" si="25">IF(N170="znížená",J170,0)</f>
        <v>0</v>
      </c>
      <c r="BG170" s="161">
        <f t="shared" ref="BG170:BG186" si="26">IF(N170="zákl. prenesená",J170,0)</f>
        <v>0</v>
      </c>
      <c r="BH170" s="161">
        <f t="shared" ref="BH170:BH186" si="27">IF(N170="zníž. prenesená",J170,0)</f>
        <v>0</v>
      </c>
      <c r="BI170" s="161">
        <f t="shared" ref="BI170:BI186" si="28">IF(N170="nulová",J170,0)</f>
        <v>0</v>
      </c>
      <c r="BJ170" s="14" t="s">
        <v>82</v>
      </c>
      <c r="BK170" s="161">
        <f t="shared" ref="BK170:BK186" si="29">ROUND(I170*H170,2)</f>
        <v>0</v>
      </c>
      <c r="BL170" s="14" t="s">
        <v>88</v>
      </c>
      <c r="BM170" s="160" t="s">
        <v>246</v>
      </c>
    </row>
    <row r="171" spans="1:65" s="2" customFormat="1" ht="33" customHeight="1">
      <c r="A171" s="29"/>
      <c r="B171" s="147"/>
      <c r="C171" s="148" t="s">
        <v>247</v>
      </c>
      <c r="D171" s="148" t="s">
        <v>142</v>
      </c>
      <c r="E171" s="149" t="s">
        <v>248</v>
      </c>
      <c r="F171" s="150" t="s">
        <v>249</v>
      </c>
      <c r="G171" s="151" t="s">
        <v>250</v>
      </c>
      <c r="H171" s="152">
        <v>90.74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39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88</v>
      </c>
      <c r="AT171" s="160" t="s">
        <v>142</v>
      </c>
      <c r="AU171" s="160" t="s">
        <v>82</v>
      </c>
      <c r="AY171" s="14" t="s">
        <v>140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82</v>
      </c>
      <c r="BK171" s="161">
        <f t="shared" si="29"/>
        <v>0</v>
      </c>
      <c r="BL171" s="14" t="s">
        <v>88</v>
      </c>
      <c r="BM171" s="160" t="s">
        <v>251</v>
      </c>
    </row>
    <row r="172" spans="1:65" s="2" customFormat="1" ht="33" customHeight="1">
      <c r="A172" s="29"/>
      <c r="B172" s="147"/>
      <c r="C172" s="148" t="s">
        <v>252</v>
      </c>
      <c r="D172" s="148" t="s">
        <v>142</v>
      </c>
      <c r="E172" s="149" t="s">
        <v>253</v>
      </c>
      <c r="F172" s="150" t="s">
        <v>254</v>
      </c>
      <c r="G172" s="151" t="s">
        <v>145</v>
      </c>
      <c r="H172" s="152">
        <v>8.0779999999999994</v>
      </c>
      <c r="I172" s="153"/>
      <c r="J172" s="154">
        <f t="shared" si="20"/>
        <v>0</v>
      </c>
      <c r="K172" s="155"/>
      <c r="L172" s="30"/>
      <c r="M172" s="156" t="s">
        <v>1</v>
      </c>
      <c r="N172" s="157" t="s">
        <v>39</v>
      </c>
      <c r="O172" s="58"/>
      <c r="P172" s="158">
        <f t="shared" si="21"/>
        <v>0</v>
      </c>
      <c r="Q172" s="158">
        <v>0.67193999999999998</v>
      </c>
      <c r="R172" s="158">
        <f t="shared" si="22"/>
        <v>5.4279313199999999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88</v>
      </c>
      <c r="AT172" s="160" t="s">
        <v>142</v>
      </c>
      <c r="AU172" s="160" t="s">
        <v>82</v>
      </c>
      <c r="AY172" s="14" t="s">
        <v>140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82</v>
      </c>
      <c r="BK172" s="161">
        <f t="shared" si="29"/>
        <v>0</v>
      </c>
      <c r="BL172" s="14" t="s">
        <v>88</v>
      </c>
      <c r="BM172" s="160" t="s">
        <v>255</v>
      </c>
    </row>
    <row r="173" spans="1:65" s="2" customFormat="1" ht="33" customHeight="1">
      <c r="A173" s="29"/>
      <c r="B173" s="147"/>
      <c r="C173" s="148" t="s">
        <v>256</v>
      </c>
      <c r="D173" s="148" t="s">
        <v>142</v>
      </c>
      <c r="E173" s="149" t="s">
        <v>257</v>
      </c>
      <c r="F173" s="150" t="s">
        <v>258</v>
      </c>
      <c r="G173" s="151" t="s">
        <v>145</v>
      </c>
      <c r="H173" s="152">
        <v>1.986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39</v>
      </c>
      <c r="O173" s="58"/>
      <c r="P173" s="158">
        <f t="shared" si="21"/>
        <v>0</v>
      </c>
      <c r="Q173" s="158">
        <v>0.83004999999999995</v>
      </c>
      <c r="R173" s="158">
        <f t="shared" si="22"/>
        <v>1.6484793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88</v>
      </c>
      <c r="AT173" s="160" t="s">
        <v>142</v>
      </c>
      <c r="AU173" s="160" t="s">
        <v>82</v>
      </c>
      <c r="AY173" s="14" t="s">
        <v>140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82</v>
      </c>
      <c r="BK173" s="161">
        <f t="shared" si="29"/>
        <v>0</v>
      </c>
      <c r="BL173" s="14" t="s">
        <v>88</v>
      </c>
      <c r="BM173" s="160" t="s">
        <v>259</v>
      </c>
    </row>
    <row r="174" spans="1:65" s="2" customFormat="1" ht="33" customHeight="1">
      <c r="A174" s="29"/>
      <c r="B174" s="147"/>
      <c r="C174" s="148" t="s">
        <v>260</v>
      </c>
      <c r="D174" s="148" t="s">
        <v>142</v>
      </c>
      <c r="E174" s="149" t="s">
        <v>261</v>
      </c>
      <c r="F174" s="150" t="s">
        <v>262</v>
      </c>
      <c r="G174" s="151" t="s">
        <v>145</v>
      </c>
      <c r="H174" s="152">
        <v>2.59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39</v>
      </c>
      <c r="O174" s="58"/>
      <c r="P174" s="158">
        <f t="shared" si="21"/>
        <v>0</v>
      </c>
      <c r="Q174" s="158">
        <v>0.50192999999999999</v>
      </c>
      <c r="R174" s="158">
        <f t="shared" si="22"/>
        <v>1.2999987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88</v>
      </c>
      <c r="AT174" s="160" t="s">
        <v>142</v>
      </c>
      <c r="AU174" s="160" t="s">
        <v>82</v>
      </c>
      <c r="AY174" s="14" t="s">
        <v>140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82</v>
      </c>
      <c r="BK174" s="161">
        <f t="shared" si="29"/>
        <v>0</v>
      </c>
      <c r="BL174" s="14" t="s">
        <v>88</v>
      </c>
      <c r="BM174" s="160" t="s">
        <v>263</v>
      </c>
    </row>
    <row r="175" spans="1:65" s="2" customFormat="1" ht="24.15" customHeight="1">
      <c r="A175" s="29"/>
      <c r="B175" s="147"/>
      <c r="C175" s="148" t="s">
        <v>264</v>
      </c>
      <c r="D175" s="148" t="s">
        <v>142</v>
      </c>
      <c r="E175" s="149" t="s">
        <v>265</v>
      </c>
      <c r="F175" s="150" t="s">
        <v>266</v>
      </c>
      <c r="G175" s="151" t="s">
        <v>267</v>
      </c>
      <c r="H175" s="152">
        <v>27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39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88</v>
      </c>
      <c r="AT175" s="160" t="s">
        <v>142</v>
      </c>
      <c r="AU175" s="160" t="s">
        <v>82</v>
      </c>
      <c r="AY175" s="14" t="s">
        <v>140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82</v>
      </c>
      <c r="BK175" s="161">
        <f t="shared" si="29"/>
        <v>0</v>
      </c>
      <c r="BL175" s="14" t="s">
        <v>88</v>
      </c>
      <c r="BM175" s="160" t="s">
        <v>268</v>
      </c>
    </row>
    <row r="176" spans="1:65" s="2" customFormat="1" ht="24.15" customHeight="1">
      <c r="A176" s="29"/>
      <c r="B176" s="147"/>
      <c r="C176" s="148" t="s">
        <v>269</v>
      </c>
      <c r="D176" s="148" t="s">
        <v>142</v>
      </c>
      <c r="E176" s="149" t="s">
        <v>270</v>
      </c>
      <c r="F176" s="150" t="s">
        <v>271</v>
      </c>
      <c r="G176" s="151" t="s">
        <v>267</v>
      </c>
      <c r="H176" s="152">
        <v>12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39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88</v>
      </c>
      <c r="AT176" s="160" t="s">
        <v>142</v>
      </c>
      <c r="AU176" s="160" t="s">
        <v>82</v>
      </c>
      <c r="AY176" s="14" t="s">
        <v>140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82</v>
      </c>
      <c r="BK176" s="161">
        <f t="shared" si="29"/>
        <v>0</v>
      </c>
      <c r="BL176" s="14" t="s">
        <v>88</v>
      </c>
      <c r="BM176" s="160" t="s">
        <v>272</v>
      </c>
    </row>
    <row r="177" spans="1:65" s="2" customFormat="1" ht="24.15" customHeight="1">
      <c r="A177" s="29"/>
      <c r="B177" s="147"/>
      <c r="C177" s="148" t="s">
        <v>273</v>
      </c>
      <c r="D177" s="148" t="s">
        <v>142</v>
      </c>
      <c r="E177" s="149" t="s">
        <v>274</v>
      </c>
      <c r="F177" s="150" t="s">
        <v>275</v>
      </c>
      <c r="G177" s="151" t="s">
        <v>267</v>
      </c>
      <c r="H177" s="152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39</v>
      </c>
      <c r="O177" s="58"/>
      <c r="P177" s="158">
        <f t="shared" si="21"/>
        <v>0</v>
      </c>
      <c r="Q177" s="158">
        <v>4.1480000000000003E-2</v>
      </c>
      <c r="R177" s="158">
        <f t="shared" si="22"/>
        <v>8.2960000000000006E-2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88</v>
      </c>
      <c r="AT177" s="160" t="s">
        <v>142</v>
      </c>
      <c r="AU177" s="160" t="s">
        <v>82</v>
      </c>
      <c r="AY177" s="14" t="s">
        <v>140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82</v>
      </c>
      <c r="BK177" s="161">
        <f t="shared" si="29"/>
        <v>0</v>
      </c>
      <c r="BL177" s="14" t="s">
        <v>88</v>
      </c>
      <c r="BM177" s="160" t="s">
        <v>276</v>
      </c>
    </row>
    <row r="178" spans="1:65" s="2" customFormat="1" ht="33" customHeight="1">
      <c r="A178" s="29"/>
      <c r="B178" s="147"/>
      <c r="C178" s="148" t="s">
        <v>277</v>
      </c>
      <c r="D178" s="148" t="s">
        <v>142</v>
      </c>
      <c r="E178" s="149" t="s">
        <v>278</v>
      </c>
      <c r="F178" s="150" t="s">
        <v>279</v>
      </c>
      <c r="G178" s="151" t="s">
        <v>145</v>
      </c>
      <c r="H178" s="152">
        <v>1.6479999999999999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39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88</v>
      </c>
      <c r="AT178" s="160" t="s">
        <v>142</v>
      </c>
      <c r="AU178" s="160" t="s">
        <v>82</v>
      </c>
      <c r="AY178" s="14" t="s">
        <v>140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82</v>
      </c>
      <c r="BK178" s="161">
        <f t="shared" si="29"/>
        <v>0</v>
      </c>
      <c r="BL178" s="14" t="s">
        <v>88</v>
      </c>
      <c r="BM178" s="160" t="s">
        <v>280</v>
      </c>
    </row>
    <row r="179" spans="1:65" s="2" customFormat="1" ht="24.15" customHeight="1">
      <c r="A179" s="29"/>
      <c r="B179" s="147"/>
      <c r="C179" s="148" t="s">
        <v>281</v>
      </c>
      <c r="D179" s="148" t="s">
        <v>142</v>
      </c>
      <c r="E179" s="149" t="s">
        <v>282</v>
      </c>
      <c r="F179" s="150" t="s">
        <v>283</v>
      </c>
      <c r="G179" s="151" t="s">
        <v>209</v>
      </c>
      <c r="H179" s="152">
        <v>26.367999999999999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39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88</v>
      </c>
      <c r="AT179" s="160" t="s">
        <v>142</v>
      </c>
      <c r="AU179" s="160" t="s">
        <v>82</v>
      </c>
      <c r="AY179" s="14" t="s">
        <v>140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82</v>
      </c>
      <c r="BK179" s="161">
        <f t="shared" si="29"/>
        <v>0</v>
      </c>
      <c r="BL179" s="14" t="s">
        <v>88</v>
      </c>
      <c r="BM179" s="160" t="s">
        <v>284</v>
      </c>
    </row>
    <row r="180" spans="1:65" s="2" customFormat="1" ht="24.15" customHeight="1">
      <c r="A180" s="29"/>
      <c r="B180" s="147"/>
      <c r="C180" s="148" t="s">
        <v>285</v>
      </c>
      <c r="D180" s="148" t="s">
        <v>142</v>
      </c>
      <c r="E180" s="149" t="s">
        <v>286</v>
      </c>
      <c r="F180" s="150" t="s">
        <v>287</v>
      </c>
      <c r="G180" s="151" t="s">
        <v>209</v>
      </c>
      <c r="H180" s="152">
        <v>26.367999999999999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39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88</v>
      </c>
      <c r="AT180" s="160" t="s">
        <v>142</v>
      </c>
      <c r="AU180" s="160" t="s">
        <v>82</v>
      </c>
      <c r="AY180" s="14" t="s">
        <v>140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82</v>
      </c>
      <c r="BK180" s="161">
        <f t="shared" si="29"/>
        <v>0</v>
      </c>
      <c r="BL180" s="14" t="s">
        <v>88</v>
      </c>
      <c r="BM180" s="160" t="s">
        <v>288</v>
      </c>
    </row>
    <row r="181" spans="1:65" s="2" customFormat="1" ht="24.15" customHeight="1">
      <c r="A181" s="29"/>
      <c r="B181" s="147"/>
      <c r="C181" s="148" t="s">
        <v>289</v>
      </c>
      <c r="D181" s="148" t="s">
        <v>142</v>
      </c>
      <c r="E181" s="149" t="s">
        <v>290</v>
      </c>
      <c r="F181" s="150" t="s">
        <v>291</v>
      </c>
      <c r="G181" s="151" t="s">
        <v>186</v>
      </c>
      <c r="H181" s="152">
        <v>0.14799999999999999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39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88</v>
      </c>
      <c r="AT181" s="160" t="s">
        <v>142</v>
      </c>
      <c r="AU181" s="160" t="s">
        <v>82</v>
      </c>
      <c r="AY181" s="14" t="s">
        <v>140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82</v>
      </c>
      <c r="BK181" s="161">
        <f t="shared" si="29"/>
        <v>0</v>
      </c>
      <c r="BL181" s="14" t="s">
        <v>88</v>
      </c>
      <c r="BM181" s="160" t="s">
        <v>292</v>
      </c>
    </row>
    <row r="182" spans="1:65" s="2" customFormat="1" ht="24.15" customHeight="1">
      <c r="A182" s="29"/>
      <c r="B182" s="147"/>
      <c r="C182" s="148" t="s">
        <v>293</v>
      </c>
      <c r="D182" s="148" t="s">
        <v>142</v>
      </c>
      <c r="E182" s="149" t="s">
        <v>294</v>
      </c>
      <c r="F182" s="150" t="s">
        <v>295</v>
      </c>
      <c r="G182" s="151" t="s">
        <v>209</v>
      </c>
      <c r="H182" s="152">
        <v>1.4</v>
      </c>
      <c r="I182" s="153"/>
      <c r="J182" s="154">
        <f t="shared" si="20"/>
        <v>0</v>
      </c>
      <c r="K182" s="155"/>
      <c r="L182" s="30"/>
      <c r="M182" s="156" t="s">
        <v>1</v>
      </c>
      <c r="N182" s="157" t="s">
        <v>39</v>
      </c>
      <c r="O182" s="58"/>
      <c r="P182" s="158">
        <f t="shared" si="21"/>
        <v>0</v>
      </c>
      <c r="Q182" s="158">
        <v>0</v>
      </c>
      <c r="R182" s="158">
        <f t="shared" si="22"/>
        <v>0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88</v>
      </c>
      <c r="AT182" s="160" t="s">
        <v>142</v>
      </c>
      <c r="AU182" s="160" t="s">
        <v>82</v>
      </c>
      <c r="AY182" s="14" t="s">
        <v>140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82</v>
      </c>
      <c r="BK182" s="161">
        <f t="shared" si="29"/>
        <v>0</v>
      </c>
      <c r="BL182" s="14" t="s">
        <v>88</v>
      </c>
      <c r="BM182" s="160" t="s">
        <v>296</v>
      </c>
    </row>
    <row r="183" spans="1:65" s="2" customFormat="1" ht="33" customHeight="1">
      <c r="A183" s="29"/>
      <c r="B183" s="147"/>
      <c r="C183" s="148" t="s">
        <v>297</v>
      </c>
      <c r="D183" s="148" t="s">
        <v>142</v>
      </c>
      <c r="E183" s="149" t="s">
        <v>298</v>
      </c>
      <c r="F183" s="150" t="s">
        <v>299</v>
      </c>
      <c r="G183" s="151" t="s">
        <v>209</v>
      </c>
      <c r="H183" s="152">
        <v>12.329000000000001</v>
      </c>
      <c r="I183" s="153"/>
      <c r="J183" s="154">
        <f t="shared" si="20"/>
        <v>0</v>
      </c>
      <c r="K183" s="155"/>
      <c r="L183" s="30"/>
      <c r="M183" s="156" t="s">
        <v>1</v>
      </c>
      <c r="N183" s="157" t="s">
        <v>39</v>
      </c>
      <c r="O183" s="58"/>
      <c r="P183" s="158">
        <f t="shared" si="21"/>
        <v>0</v>
      </c>
      <c r="Q183" s="158">
        <v>7.3819999999999997E-2</v>
      </c>
      <c r="R183" s="158">
        <f t="shared" si="22"/>
        <v>0.91012678000000002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88</v>
      </c>
      <c r="AT183" s="160" t="s">
        <v>142</v>
      </c>
      <c r="AU183" s="160" t="s">
        <v>82</v>
      </c>
      <c r="AY183" s="14" t="s">
        <v>140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82</v>
      </c>
      <c r="BK183" s="161">
        <f t="shared" si="29"/>
        <v>0</v>
      </c>
      <c r="BL183" s="14" t="s">
        <v>88</v>
      </c>
      <c r="BM183" s="160" t="s">
        <v>300</v>
      </c>
    </row>
    <row r="184" spans="1:65" s="2" customFormat="1" ht="33" customHeight="1">
      <c r="A184" s="29"/>
      <c r="B184" s="147"/>
      <c r="C184" s="148" t="s">
        <v>301</v>
      </c>
      <c r="D184" s="148" t="s">
        <v>142</v>
      </c>
      <c r="E184" s="149" t="s">
        <v>302</v>
      </c>
      <c r="F184" s="150" t="s">
        <v>303</v>
      </c>
      <c r="G184" s="151" t="s">
        <v>209</v>
      </c>
      <c r="H184" s="152">
        <v>62.12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39</v>
      </c>
      <c r="O184" s="58"/>
      <c r="P184" s="158">
        <f t="shared" si="21"/>
        <v>0</v>
      </c>
      <c r="Q184" s="158">
        <v>0.11069</v>
      </c>
      <c r="R184" s="158">
        <f t="shared" si="22"/>
        <v>6.8760627999999997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88</v>
      </c>
      <c r="AT184" s="160" t="s">
        <v>142</v>
      </c>
      <c r="AU184" s="160" t="s">
        <v>82</v>
      </c>
      <c r="AY184" s="14" t="s">
        <v>140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82</v>
      </c>
      <c r="BK184" s="161">
        <f t="shared" si="29"/>
        <v>0</v>
      </c>
      <c r="BL184" s="14" t="s">
        <v>88</v>
      </c>
      <c r="BM184" s="160" t="s">
        <v>304</v>
      </c>
    </row>
    <row r="185" spans="1:65" s="2" customFormat="1" ht="24.15" customHeight="1">
      <c r="A185" s="29"/>
      <c r="B185" s="147"/>
      <c r="C185" s="148" t="s">
        <v>305</v>
      </c>
      <c r="D185" s="148" t="s">
        <v>142</v>
      </c>
      <c r="E185" s="149" t="s">
        <v>306</v>
      </c>
      <c r="F185" s="150" t="s">
        <v>307</v>
      </c>
      <c r="G185" s="151" t="s">
        <v>250</v>
      </c>
      <c r="H185" s="152">
        <v>33.29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39</v>
      </c>
      <c r="O185" s="58"/>
      <c r="P185" s="158">
        <f t="shared" si="21"/>
        <v>0</v>
      </c>
      <c r="Q185" s="158">
        <v>0</v>
      </c>
      <c r="R185" s="158">
        <f t="shared" si="22"/>
        <v>0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88</v>
      </c>
      <c r="AT185" s="160" t="s">
        <v>142</v>
      </c>
      <c r="AU185" s="160" t="s">
        <v>82</v>
      </c>
      <c r="AY185" s="14" t="s">
        <v>140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82</v>
      </c>
      <c r="BK185" s="161">
        <f t="shared" si="29"/>
        <v>0</v>
      </c>
      <c r="BL185" s="14" t="s">
        <v>88</v>
      </c>
      <c r="BM185" s="160" t="s">
        <v>308</v>
      </c>
    </row>
    <row r="186" spans="1:65" s="2" customFormat="1" ht="21.75" customHeight="1">
      <c r="A186" s="29"/>
      <c r="B186" s="147"/>
      <c r="C186" s="148" t="s">
        <v>309</v>
      </c>
      <c r="D186" s="148" t="s">
        <v>142</v>
      </c>
      <c r="E186" s="149" t="s">
        <v>310</v>
      </c>
      <c r="F186" s="150" t="s">
        <v>311</v>
      </c>
      <c r="G186" s="151" t="s">
        <v>209</v>
      </c>
      <c r="H186" s="152">
        <v>0.65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39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88</v>
      </c>
      <c r="AT186" s="160" t="s">
        <v>142</v>
      </c>
      <c r="AU186" s="160" t="s">
        <v>82</v>
      </c>
      <c r="AY186" s="14" t="s">
        <v>140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82</v>
      </c>
      <c r="BK186" s="161">
        <f t="shared" si="29"/>
        <v>0</v>
      </c>
      <c r="BL186" s="14" t="s">
        <v>88</v>
      </c>
      <c r="BM186" s="160" t="s">
        <v>312</v>
      </c>
    </row>
    <row r="187" spans="1:65" s="12" customFormat="1" ht="22.8" customHeight="1">
      <c r="B187" s="134"/>
      <c r="D187" s="135" t="s">
        <v>72</v>
      </c>
      <c r="E187" s="145" t="s">
        <v>88</v>
      </c>
      <c r="F187" s="145" t="s">
        <v>313</v>
      </c>
      <c r="I187" s="137"/>
      <c r="J187" s="146">
        <f>BK187</f>
        <v>0</v>
      </c>
      <c r="L187" s="134"/>
      <c r="M187" s="139"/>
      <c r="N187" s="140"/>
      <c r="O187" s="140"/>
      <c r="P187" s="141">
        <f>SUM(P188:P199)</f>
        <v>0</v>
      </c>
      <c r="Q187" s="140"/>
      <c r="R187" s="141">
        <f>SUM(R188:R199)</f>
        <v>0</v>
      </c>
      <c r="S187" s="140"/>
      <c r="T187" s="142">
        <f>SUM(T188:T199)</f>
        <v>0</v>
      </c>
      <c r="AR187" s="135" t="s">
        <v>78</v>
      </c>
      <c r="AT187" s="143" t="s">
        <v>72</v>
      </c>
      <c r="AU187" s="143" t="s">
        <v>78</v>
      </c>
      <c r="AY187" s="135" t="s">
        <v>140</v>
      </c>
      <c r="BK187" s="144">
        <f>SUM(BK188:BK199)</f>
        <v>0</v>
      </c>
    </row>
    <row r="188" spans="1:65" s="2" customFormat="1" ht="16.5" customHeight="1">
      <c r="A188" s="29"/>
      <c r="B188" s="147"/>
      <c r="C188" s="148" t="s">
        <v>314</v>
      </c>
      <c r="D188" s="148" t="s">
        <v>142</v>
      </c>
      <c r="E188" s="149" t="s">
        <v>315</v>
      </c>
      <c r="F188" s="150" t="s">
        <v>316</v>
      </c>
      <c r="G188" s="151" t="s">
        <v>145</v>
      </c>
      <c r="H188" s="152">
        <v>1.1659999999999999</v>
      </c>
      <c r="I188" s="153"/>
      <c r="J188" s="154">
        <f t="shared" ref="J188:J199" si="30">ROUND(I188*H188,2)</f>
        <v>0</v>
      </c>
      <c r="K188" s="155"/>
      <c r="L188" s="30"/>
      <c r="M188" s="156" t="s">
        <v>1</v>
      </c>
      <c r="N188" s="157" t="s">
        <v>39</v>
      </c>
      <c r="O188" s="58"/>
      <c r="P188" s="158">
        <f t="shared" ref="P188:P199" si="31">O188*H188</f>
        <v>0</v>
      </c>
      <c r="Q188" s="158">
        <v>0</v>
      </c>
      <c r="R188" s="158">
        <f t="shared" ref="R188:R199" si="32">Q188*H188</f>
        <v>0</v>
      </c>
      <c r="S188" s="158">
        <v>0</v>
      </c>
      <c r="T188" s="159">
        <f t="shared" ref="T188:T199" si="33"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88</v>
      </c>
      <c r="AT188" s="160" t="s">
        <v>142</v>
      </c>
      <c r="AU188" s="160" t="s">
        <v>82</v>
      </c>
      <c r="AY188" s="14" t="s">
        <v>140</v>
      </c>
      <c r="BE188" s="161">
        <f t="shared" ref="BE188:BE199" si="34">IF(N188="základná",J188,0)</f>
        <v>0</v>
      </c>
      <c r="BF188" s="161">
        <f t="shared" ref="BF188:BF199" si="35">IF(N188="znížená",J188,0)</f>
        <v>0</v>
      </c>
      <c r="BG188" s="161">
        <f t="shared" ref="BG188:BG199" si="36">IF(N188="zákl. prenesená",J188,0)</f>
        <v>0</v>
      </c>
      <c r="BH188" s="161">
        <f t="shared" ref="BH188:BH199" si="37">IF(N188="zníž. prenesená",J188,0)</f>
        <v>0</v>
      </c>
      <c r="BI188" s="161">
        <f t="shared" ref="BI188:BI199" si="38">IF(N188="nulová",J188,0)</f>
        <v>0</v>
      </c>
      <c r="BJ188" s="14" t="s">
        <v>82</v>
      </c>
      <c r="BK188" s="161">
        <f t="shared" ref="BK188:BK199" si="39">ROUND(I188*H188,2)</f>
        <v>0</v>
      </c>
      <c r="BL188" s="14" t="s">
        <v>88</v>
      </c>
      <c r="BM188" s="160" t="s">
        <v>317</v>
      </c>
    </row>
    <row r="189" spans="1:65" s="2" customFormat="1" ht="16.5" customHeight="1">
      <c r="A189" s="29"/>
      <c r="B189" s="147"/>
      <c r="C189" s="148" t="s">
        <v>318</v>
      </c>
      <c r="D189" s="148" t="s">
        <v>142</v>
      </c>
      <c r="E189" s="149" t="s">
        <v>319</v>
      </c>
      <c r="F189" s="150" t="s">
        <v>320</v>
      </c>
      <c r="G189" s="151" t="s">
        <v>209</v>
      </c>
      <c r="H189" s="152">
        <v>15.679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39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88</v>
      </c>
      <c r="AT189" s="160" t="s">
        <v>142</v>
      </c>
      <c r="AU189" s="160" t="s">
        <v>82</v>
      </c>
      <c r="AY189" s="14" t="s">
        <v>140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82</v>
      </c>
      <c r="BK189" s="161">
        <f t="shared" si="39"/>
        <v>0</v>
      </c>
      <c r="BL189" s="14" t="s">
        <v>88</v>
      </c>
      <c r="BM189" s="160" t="s">
        <v>321</v>
      </c>
    </row>
    <row r="190" spans="1:65" s="2" customFormat="1" ht="16.5" customHeight="1">
      <c r="A190" s="29"/>
      <c r="B190" s="147"/>
      <c r="C190" s="148" t="s">
        <v>322</v>
      </c>
      <c r="D190" s="148" t="s">
        <v>142</v>
      </c>
      <c r="E190" s="149" t="s">
        <v>323</v>
      </c>
      <c r="F190" s="150" t="s">
        <v>324</v>
      </c>
      <c r="G190" s="151" t="s">
        <v>209</v>
      </c>
      <c r="H190" s="152">
        <v>15.679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39</v>
      </c>
      <c r="O190" s="58"/>
      <c r="P190" s="158">
        <f t="shared" si="31"/>
        <v>0</v>
      </c>
      <c r="Q190" s="158">
        <v>0</v>
      </c>
      <c r="R190" s="158">
        <f t="shared" si="32"/>
        <v>0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88</v>
      </c>
      <c r="AT190" s="160" t="s">
        <v>142</v>
      </c>
      <c r="AU190" s="160" t="s">
        <v>82</v>
      </c>
      <c r="AY190" s="14" t="s">
        <v>140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82</v>
      </c>
      <c r="BK190" s="161">
        <f t="shared" si="39"/>
        <v>0</v>
      </c>
      <c r="BL190" s="14" t="s">
        <v>88</v>
      </c>
      <c r="BM190" s="160" t="s">
        <v>325</v>
      </c>
    </row>
    <row r="191" spans="1:65" s="2" customFormat="1" ht="24.15" customHeight="1">
      <c r="A191" s="29"/>
      <c r="B191" s="147"/>
      <c r="C191" s="148" t="s">
        <v>326</v>
      </c>
      <c r="D191" s="148" t="s">
        <v>142</v>
      </c>
      <c r="E191" s="149" t="s">
        <v>327</v>
      </c>
      <c r="F191" s="150" t="s">
        <v>328</v>
      </c>
      <c r="G191" s="151" t="s">
        <v>209</v>
      </c>
      <c r="H191" s="152">
        <v>15.679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39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88</v>
      </c>
      <c r="AT191" s="160" t="s">
        <v>142</v>
      </c>
      <c r="AU191" s="160" t="s">
        <v>82</v>
      </c>
      <c r="AY191" s="14" t="s">
        <v>140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82</v>
      </c>
      <c r="BK191" s="161">
        <f t="shared" si="39"/>
        <v>0</v>
      </c>
      <c r="BL191" s="14" t="s">
        <v>88</v>
      </c>
      <c r="BM191" s="160" t="s">
        <v>329</v>
      </c>
    </row>
    <row r="192" spans="1:65" s="2" customFormat="1" ht="24.15" customHeight="1">
      <c r="A192" s="29"/>
      <c r="B192" s="147"/>
      <c r="C192" s="148" t="s">
        <v>330</v>
      </c>
      <c r="D192" s="148" t="s">
        <v>142</v>
      </c>
      <c r="E192" s="149" t="s">
        <v>331</v>
      </c>
      <c r="F192" s="150" t="s">
        <v>332</v>
      </c>
      <c r="G192" s="151" t="s">
        <v>209</v>
      </c>
      <c r="H192" s="152">
        <v>15.679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39</v>
      </c>
      <c r="O192" s="58"/>
      <c r="P192" s="158">
        <f t="shared" si="31"/>
        <v>0</v>
      </c>
      <c r="Q192" s="158">
        <v>0</v>
      </c>
      <c r="R192" s="158">
        <f t="shared" si="32"/>
        <v>0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88</v>
      </c>
      <c r="AT192" s="160" t="s">
        <v>142</v>
      </c>
      <c r="AU192" s="160" t="s">
        <v>82</v>
      </c>
      <c r="AY192" s="14" t="s">
        <v>140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82</v>
      </c>
      <c r="BK192" s="161">
        <f t="shared" si="39"/>
        <v>0</v>
      </c>
      <c r="BL192" s="14" t="s">
        <v>88</v>
      </c>
      <c r="BM192" s="160" t="s">
        <v>333</v>
      </c>
    </row>
    <row r="193" spans="1:65" s="2" customFormat="1" ht="24.15" customHeight="1">
      <c r="A193" s="29"/>
      <c r="B193" s="147"/>
      <c r="C193" s="148" t="s">
        <v>334</v>
      </c>
      <c r="D193" s="148" t="s">
        <v>142</v>
      </c>
      <c r="E193" s="149" t="s">
        <v>335</v>
      </c>
      <c r="F193" s="150" t="s">
        <v>336</v>
      </c>
      <c r="G193" s="151" t="s">
        <v>186</v>
      </c>
      <c r="H193" s="152">
        <v>0.105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39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88</v>
      </c>
      <c r="AT193" s="160" t="s">
        <v>142</v>
      </c>
      <c r="AU193" s="160" t="s">
        <v>82</v>
      </c>
      <c r="AY193" s="14" t="s">
        <v>140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82</v>
      </c>
      <c r="BK193" s="161">
        <f t="shared" si="39"/>
        <v>0</v>
      </c>
      <c r="BL193" s="14" t="s">
        <v>88</v>
      </c>
      <c r="BM193" s="160" t="s">
        <v>337</v>
      </c>
    </row>
    <row r="194" spans="1:65" s="2" customFormat="1" ht="21.75" customHeight="1">
      <c r="A194" s="29"/>
      <c r="B194" s="147"/>
      <c r="C194" s="148" t="s">
        <v>338</v>
      </c>
      <c r="D194" s="148" t="s">
        <v>142</v>
      </c>
      <c r="E194" s="149" t="s">
        <v>339</v>
      </c>
      <c r="F194" s="150" t="s">
        <v>340</v>
      </c>
      <c r="G194" s="151" t="s">
        <v>145</v>
      </c>
      <c r="H194" s="152">
        <v>8.2010000000000005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39</v>
      </c>
      <c r="O194" s="58"/>
      <c r="P194" s="158">
        <f t="shared" si="31"/>
        <v>0</v>
      </c>
      <c r="Q194" s="158">
        <v>0</v>
      </c>
      <c r="R194" s="158">
        <f t="shared" si="32"/>
        <v>0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88</v>
      </c>
      <c r="AT194" s="160" t="s">
        <v>142</v>
      </c>
      <c r="AU194" s="160" t="s">
        <v>82</v>
      </c>
      <c r="AY194" s="14" t="s">
        <v>140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82</v>
      </c>
      <c r="BK194" s="161">
        <f t="shared" si="39"/>
        <v>0</v>
      </c>
      <c r="BL194" s="14" t="s">
        <v>88</v>
      </c>
      <c r="BM194" s="160" t="s">
        <v>341</v>
      </c>
    </row>
    <row r="195" spans="1:65" s="2" customFormat="1" ht="24.15" customHeight="1">
      <c r="A195" s="29"/>
      <c r="B195" s="147"/>
      <c r="C195" s="148" t="s">
        <v>342</v>
      </c>
      <c r="D195" s="148" t="s">
        <v>142</v>
      </c>
      <c r="E195" s="149" t="s">
        <v>343</v>
      </c>
      <c r="F195" s="150" t="s">
        <v>344</v>
      </c>
      <c r="G195" s="151" t="s">
        <v>209</v>
      </c>
      <c r="H195" s="152">
        <v>45.81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39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88</v>
      </c>
      <c r="AT195" s="160" t="s">
        <v>142</v>
      </c>
      <c r="AU195" s="160" t="s">
        <v>82</v>
      </c>
      <c r="AY195" s="14" t="s">
        <v>140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82</v>
      </c>
      <c r="BK195" s="161">
        <f t="shared" si="39"/>
        <v>0</v>
      </c>
      <c r="BL195" s="14" t="s">
        <v>88</v>
      </c>
      <c r="BM195" s="160" t="s">
        <v>345</v>
      </c>
    </row>
    <row r="196" spans="1:65" s="2" customFormat="1" ht="24.15" customHeight="1">
      <c r="A196" s="29"/>
      <c r="B196" s="147"/>
      <c r="C196" s="148" t="s">
        <v>346</v>
      </c>
      <c r="D196" s="148" t="s">
        <v>142</v>
      </c>
      <c r="E196" s="149" t="s">
        <v>347</v>
      </c>
      <c r="F196" s="150" t="s">
        <v>348</v>
      </c>
      <c r="G196" s="151" t="s">
        <v>209</v>
      </c>
      <c r="H196" s="152">
        <v>45.81</v>
      </c>
      <c r="I196" s="153"/>
      <c r="J196" s="154">
        <f t="shared" si="30"/>
        <v>0</v>
      </c>
      <c r="K196" s="155"/>
      <c r="L196" s="30"/>
      <c r="M196" s="156" t="s">
        <v>1</v>
      </c>
      <c r="N196" s="157" t="s">
        <v>39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88</v>
      </c>
      <c r="AT196" s="160" t="s">
        <v>142</v>
      </c>
      <c r="AU196" s="160" t="s">
        <v>82</v>
      </c>
      <c r="AY196" s="14" t="s">
        <v>140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82</v>
      </c>
      <c r="BK196" s="161">
        <f t="shared" si="39"/>
        <v>0</v>
      </c>
      <c r="BL196" s="14" t="s">
        <v>88</v>
      </c>
      <c r="BM196" s="160" t="s">
        <v>349</v>
      </c>
    </row>
    <row r="197" spans="1:65" s="2" customFormat="1" ht="24.15" customHeight="1">
      <c r="A197" s="29"/>
      <c r="B197" s="147"/>
      <c r="C197" s="148" t="s">
        <v>350</v>
      </c>
      <c r="D197" s="148" t="s">
        <v>142</v>
      </c>
      <c r="E197" s="149" t="s">
        <v>351</v>
      </c>
      <c r="F197" s="150" t="s">
        <v>352</v>
      </c>
      <c r="G197" s="151" t="s">
        <v>186</v>
      </c>
      <c r="H197" s="152">
        <v>0.73799999999999999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39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88</v>
      </c>
      <c r="AT197" s="160" t="s">
        <v>142</v>
      </c>
      <c r="AU197" s="160" t="s">
        <v>82</v>
      </c>
      <c r="AY197" s="14" t="s">
        <v>140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82</v>
      </c>
      <c r="BK197" s="161">
        <f t="shared" si="39"/>
        <v>0</v>
      </c>
      <c r="BL197" s="14" t="s">
        <v>88</v>
      </c>
      <c r="BM197" s="160" t="s">
        <v>353</v>
      </c>
    </row>
    <row r="198" spans="1:65" s="2" customFormat="1" ht="33" customHeight="1">
      <c r="A198" s="29"/>
      <c r="B198" s="147"/>
      <c r="C198" s="148" t="s">
        <v>354</v>
      </c>
      <c r="D198" s="148" t="s">
        <v>142</v>
      </c>
      <c r="E198" s="149" t="s">
        <v>355</v>
      </c>
      <c r="F198" s="150" t="s">
        <v>356</v>
      </c>
      <c r="G198" s="151" t="s">
        <v>209</v>
      </c>
      <c r="H198" s="152">
        <v>19.059999999999999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39</v>
      </c>
      <c r="O198" s="58"/>
      <c r="P198" s="158">
        <f t="shared" si="31"/>
        <v>0</v>
      </c>
      <c r="Q198" s="158">
        <v>0</v>
      </c>
      <c r="R198" s="158">
        <f t="shared" si="32"/>
        <v>0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88</v>
      </c>
      <c r="AT198" s="160" t="s">
        <v>142</v>
      </c>
      <c r="AU198" s="160" t="s">
        <v>82</v>
      </c>
      <c r="AY198" s="14" t="s">
        <v>140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82</v>
      </c>
      <c r="BK198" s="161">
        <f t="shared" si="39"/>
        <v>0</v>
      </c>
      <c r="BL198" s="14" t="s">
        <v>88</v>
      </c>
      <c r="BM198" s="160" t="s">
        <v>357</v>
      </c>
    </row>
    <row r="199" spans="1:65" s="2" customFormat="1" ht="24.15" customHeight="1">
      <c r="A199" s="29"/>
      <c r="B199" s="147"/>
      <c r="C199" s="162" t="s">
        <v>358</v>
      </c>
      <c r="D199" s="162" t="s">
        <v>193</v>
      </c>
      <c r="E199" s="163" t="s">
        <v>359</v>
      </c>
      <c r="F199" s="164" t="s">
        <v>360</v>
      </c>
      <c r="G199" s="165" t="s">
        <v>209</v>
      </c>
      <c r="H199" s="166">
        <v>20.013000000000002</v>
      </c>
      <c r="I199" s="167"/>
      <c r="J199" s="168">
        <f t="shared" si="30"/>
        <v>0</v>
      </c>
      <c r="K199" s="169"/>
      <c r="L199" s="170"/>
      <c r="M199" s="171" t="s">
        <v>1</v>
      </c>
      <c r="N199" s="172" t="s">
        <v>39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167</v>
      </c>
      <c r="AT199" s="160" t="s">
        <v>193</v>
      </c>
      <c r="AU199" s="160" t="s">
        <v>82</v>
      </c>
      <c r="AY199" s="14" t="s">
        <v>140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82</v>
      </c>
      <c r="BK199" s="161">
        <f t="shared" si="39"/>
        <v>0</v>
      </c>
      <c r="BL199" s="14" t="s">
        <v>88</v>
      </c>
      <c r="BM199" s="160" t="s">
        <v>361</v>
      </c>
    </row>
    <row r="200" spans="1:65" s="12" customFormat="1" ht="22.8" customHeight="1">
      <c r="B200" s="134"/>
      <c r="D200" s="135" t="s">
        <v>72</v>
      </c>
      <c r="E200" s="145" t="s">
        <v>91</v>
      </c>
      <c r="F200" s="145" t="s">
        <v>362</v>
      </c>
      <c r="I200" s="137"/>
      <c r="J200" s="146">
        <f>BK200</f>
        <v>0</v>
      </c>
      <c r="L200" s="134"/>
      <c r="M200" s="139"/>
      <c r="N200" s="140"/>
      <c r="O200" s="140"/>
      <c r="P200" s="141">
        <f>SUM(P201:P203)</f>
        <v>0</v>
      </c>
      <c r="Q200" s="140"/>
      <c r="R200" s="141">
        <f>SUM(R201:R203)</f>
        <v>1.58473</v>
      </c>
      <c r="S200" s="140"/>
      <c r="T200" s="142">
        <f>SUM(T201:T203)</f>
        <v>0</v>
      </c>
      <c r="AR200" s="135" t="s">
        <v>78</v>
      </c>
      <c r="AT200" s="143" t="s">
        <v>72</v>
      </c>
      <c r="AU200" s="143" t="s">
        <v>78</v>
      </c>
      <c r="AY200" s="135" t="s">
        <v>140</v>
      </c>
      <c r="BK200" s="144">
        <f>SUM(BK201:BK203)</f>
        <v>0</v>
      </c>
    </row>
    <row r="201" spans="1:65" s="2" customFormat="1" ht="33" customHeight="1">
      <c r="A201" s="29"/>
      <c r="B201" s="147"/>
      <c r="C201" s="148" t="s">
        <v>363</v>
      </c>
      <c r="D201" s="148" t="s">
        <v>142</v>
      </c>
      <c r="E201" s="149" t="s">
        <v>364</v>
      </c>
      <c r="F201" s="150" t="s">
        <v>365</v>
      </c>
      <c r="G201" s="151" t="s">
        <v>209</v>
      </c>
      <c r="H201" s="152">
        <v>7.04</v>
      </c>
      <c r="I201" s="153"/>
      <c r="J201" s="154">
        <f>ROUND(I201*H201,2)</f>
        <v>0</v>
      </c>
      <c r="K201" s="155"/>
      <c r="L201" s="30"/>
      <c r="M201" s="156" t="s">
        <v>1</v>
      </c>
      <c r="N201" s="157" t="s">
        <v>39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88</v>
      </c>
      <c r="AT201" s="160" t="s">
        <v>142</v>
      </c>
      <c r="AU201" s="160" t="s">
        <v>82</v>
      </c>
      <c r="AY201" s="14" t="s">
        <v>140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4" t="s">
        <v>82</v>
      </c>
      <c r="BK201" s="161">
        <f>ROUND(I201*H201,2)</f>
        <v>0</v>
      </c>
      <c r="BL201" s="14" t="s">
        <v>88</v>
      </c>
      <c r="BM201" s="160" t="s">
        <v>366</v>
      </c>
    </row>
    <row r="202" spans="1:65" s="2" customFormat="1" ht="37.799999999999997" customHeight="1">
      <c r="A202" s="29"/>
      <c r="B202" s="147"/>
      <c r="C202" s="148" t="s">
        <v>367</v>
      </c>
      <c r="D202" s="148" t="s">
        <v>142</v>
      </c>
      <c r="E202" s="149" t="s">
        <v>368</v>
      </c>
      <c r="F202" s="150" t="s">
        <v>369</v>
      </c>
      <c r="G202" s="151" t="s">
        <v>209</v>
      </c>
      <c r="H202" s="152">
        <v>7.04</v>
      </c>
      <c r="I202" s="153"/>
      <c r="J202" s="154">
        <f>ROUND(I202*H202,2)</f>
        <v>0</v>
      </c>
      <c r="K202" s="155"/>
      <c r="L202" s="30"/>
      <c r="M202" s="156" t="s">
        <v>1</v>
      </c>
      <c r="N202" s="157" t="s">
        <v>39</v>
      </c>
      <c r="O202" s="58"/>
      <c r="P202" s="158">
        <f>O202*H202</f>
        <v>0</v>
      </c>
      <c r="Q202" s="158">
        <v>9.2499999999999999E-2</v>
      </c>
      <c r="R202" s="158">
        <f>Q202*H202</f>
        <v>0.6512</v>
      </c>
      <c r="S202" s="158">
        <v>0</v>
      </c>
      <c r="T202" s="15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88</v>
      </c>
      <c r="AT202" s="160" t="s">
        <v>142</v>
      </c>
      <c r="AU202" s="160" t="s">
        <v>82</v>
      </c>
      <c r="AY202" s="14" t="s">
        <v>140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4" t="s">
        <v>82</v>
      </c>
      <c r="BK202" s="161">
        <f>ROUND(I202*H202,2)</f>
        <v>0</v>
      </c>
      <c r="BL202" s="14" t="s">
        <v>88</v>
      </c>
      <c r="BM202" s="160" t="s">
        <v>370</v>
      </c>
    </row>
    <row r="203" spans="1:65" s="2" customFormat="1" ht="16.5" customHeight="1">
      <c r="A203" s="29"/>
      <c r="B203" s="147"/>
      <c r="C203" s="162" t="s">
        <v>371</v>
      </c>
      <c r="D203" s="162" t="s">
        <v>193</v>
      </c>
      <c r="E203" s="163" t="s">
        <v>372</v>
      </c>
      <c r="F203" s="164" t="s">
        <v>373</v>
      </c>
      <c r="G203" s="165" t="s">
        <v>209</v>
      </c>
      <c r="H203" s="166">
        <v>7.181</v>
      </c>
      <c r="I203" s="167"/>
      <c r="J203" s="168">
        <f>ROUND(I203*H203,2)</f>
        <v>0</v>
      </c>
      <c r="K203" s="169"/>
      <c r="L203" s="170"/>
      <c r="M203" s="171" t="s">
        <v>1</v>
      </c>
      <c r="N203" s="172" t="s">
        <v>39</v>
      </c>
      <c r="O203" s="58"/>
      <c r="P203" s="158">
        <f>O203*H203</f>
        <v>0</v>
      </c>
      <c r="Q203" s="158">
        <v>0.13</v>
      </c>
      <c r="R203" s="158">
        <f>Q203*H203</f>
        <v>0.93353000000000008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167</v>
      </c>
      <c r="AT203" s="160" t="s">
        <v>193</v>
      </c>
      <c r="AU203" s="160" t="s">
        <v>82</v>
      </c>
      <c r="AY203" s="14" t="s">
        <v>140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82</v>
      </c>
      <c r="BK203" s="161">
        <f>ROUND(I203*H203,2)</f>
        <v>0</v>
      </c>
      <c r="BL203" s="14" t="s">
        <v>88</v>
      </c>
      <c r="BM203" s="160" t="s">
        <v>374</v>
      </c>
    </row>
    <row r="204" spans="1:65" s="12" customFormat="1" ht="22.8" customHeight="1">
      <c r="B204" s="134"/>
      <c r="D204" s="135" t="s">
        <v>72</v>
      </c>
      <c r="E204" s="145" t="s">
        <v>159</v>
      </c>
      <c r="F204" s="145" t="s">
        <v>375</v>
      </c>
      <c r="I204" s="137"/>
      <c r="J204" s="146">
        <f>BK204</f>
        <v>0</v>
      </c>
      <c r="L204" s="134"/>
      <c r="M204" s="139"/>
      <c r="N204" s="140"/>
      <c r="O204" s="140"/>
      <c r="P204" s="141">
        <f>SUM(P205:P235)</f>
        <v>0</v>
      </c>
      <c r="Q204" s="140"/>
      <c r="R204" s="141">
        <f>SUM(R205:R235)</f>
        <v>41.793585939999993</v>
      </c>
      <c r="S204" s="140"/>
      <c r="T204" s="142">
        <f>SUM(T205:T235)</f>
        <v>0</v>
      </c>
      <c r="AR204" s="135" t="s">
        <v>78</v>
      </c>
      <c r="AT204" s="143" t="s">
        <v>72</v>
      </c>
      <c r="AU204" s="143" t="s">
        <v>78</v>
      </c>
      <c r="AY204" s="135" t="s">
        <v>140</v>
      </c>
      <c r="BK204" s="144">
        <f>SUM(BK205:BK235)</f>
        <v>0</v>
      </c>
    </row>
    <row r="205" spans="1:65" s="2" customFormat="1" ht="24.15" customHeight="1">
      <c r="A205" s="29"/>
      <c r="B205" s="147"/>
      <c r="C205" s="148" t="s">
        <v>376</v>
      </c>
      <c r="D205" s="148" t="s">
        <v>142</v>
      </c>
      <c r="E205" s="149" t="s">
        <v>377</v>
      </c>
      <c r="F205" s="150" t="s">
        <v>378</v>
      </c>
      <c r="G205" s="151" t="s">
        <v>209</v>
      </c>
      <c r="H205" s="152">
        <v>43.93</v>
      </c>
      <c r="I205" s="153"/>
      <c r="J205" s="154">
        <f t="shared" ref="J205:J235" si="40">ROUND(I205*H205,2)</f>
        <v>0</v>
      </c>
      <c r="K205" s="155"/>
      <c r="L205" s="30"/>
      <c r="M205" s="156" t="s">
        <v>1</v>
      </c>
      <c r="N205" s="157" t="s">
        <v>39</v>
      </c>
      <c r="O205" s="58"/>
      <c r="P205" s="158">
        <f t="shared" ref="P205:P235" si="41">O205*H205</f>
        <v>0</v>
      </c>
      <c r="Q205" s="158">
        <v>0</v>
      </c>
      <c r="R205" s="158">
        <f t="shared" ref="R205:R235" si="42">Q205*H205</f>
        <v>0</v>
      </c>
      <c r="S205" s="158">
        <v>0</v>
      </c>
      <c r="T205" s="159">
        <f t="shared" ref="T205:T235" si="43"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88</v>
      </c>
      <c r="AT205" s="160" t="s">
        <v>142</v>
      </c>
      <c r="AU205" s="160" t="s">
        <v>82</v>
      </c>
      <c r="AY205" s="14" t="s">
        <v>140</v>
      </c>
      <c r="BE205" s="161">
        <f t="shared" ref="BE205:BE235" si="44">IF(N205="základná",J205,0)</f>
        <v>0</v>
      </c>
      <c r="BF205" s="161">
        <f t="shared" ref="BF205:BF235" si="45">IF(N205="znížená",J205,0)</f>
        <v>0</v>
      </c>
      <c r="BG205" s="161">
        <f t="shared" ref="BG205:BG235" si="46">IF(N205="zákl. prenesená",J205,0)</f>
        <v>0</v>
      </c>
      <c r="BH205" s="161">
        <f t="shared" ref="BH205:BH235" si="47">IF(N205="zníž. prenesená",J205,0)</f>
        <v>0</v>
      </c>
      <c r="BI205" s="161">
        <f t="shared" ref="BI205:BI235" si="48">IF(N205="nulová",J205,0)</f>
        <v>0</v>
      </c>
      <c r="BJ205" s="14" t="s">
        <v>82</v>
      </c>
      <c r="BK205" s="161">
        <f t="shared" ref="BK205:BK235" si="49">ROUND(I205*H205,2)</f>
        <v>0</v>
      </c>
      <c r="BL205" s="14" t="s">
        <v>88</v>
      </c>
      <c r="BM205" s="160" t="s">
        <v>379</v>
      </c>
    </row>
    <row r="206" spans="1:65" s="2" customFormat="1" ht="24.15" customHeight="1">
      <c r="A206" s="29"/>
      <c r="B206" s="147"/>
      <c r="C206" s="148" t="s">
        <v>380</v>
      </c>
      <c r="D206" s="148" t="s">
        <v>142</v>
      </c>
      <c r="E206" s="149" t="s">
        <v>381</v>
      </c>
      <c r="F206" s="150" t="s">
        <v>382</v>
      </c>
      <c r="G206" s="151" t="s">
        <v>209</v>
      </c>
      <c r="H206" s="152">
        <v>43.93</v>
      </c>
      <c r="I206" s="153"/>
      <c r="J206" s="154">
        <f t="shared" si="40"/>
        <v>0</v>
      </c>
      <c r="K206" s="155"/>
      <c r="L206" s="30"/>
      <c r="M206" s="156" t="s">
        <v>1</v>
      </c>
      <c r="N206" s="157" t="s">
        <v>39</v>
      </c>
      <c r="O206" s="58"/>
      <c r="P206" s="158">
        <f t="shared" si="41"/>
        <v>0</v>
      </c>
      <c r="Q206" s="158">
        <v>0</v>
      </c>
      <c r="R206" s="158">
        <f t="shared" si="42"/>
        <v>0</v>
      </c>
      <c r="S206" s="158">
        <v>0</v>
      </c>
      <c r="T206" s="159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88</v>
      </c>
      <c r="AT206" s="160" t="s">
        <v>142</v>
      </c>
      <c r="AU206" s="160" t="s">
        <v>82</v>
      </c>
      <c r="AY206" s="14" t="s">
        <v>140</v>
      </c>
      <c r="BE206" s="161">
        <f t="shared" si="44"/>
        <v>0</v>
      </c>
      <c r="BF206" s="161">
        <f t="shared" si="45"/>
        <v>0</v>
      </c>
      <c r="BG206" s="161">
        <f t="shared" si="46"/>
        <v>0</v>
      </c>
      <c r="BH206" s="161">
        <f t="shared" si="47"/>
        <v>0</v>
      </c>
      <c r="BI206" s="161">
        <f t="shared" si="48"/>
        <v>0</v>
      </c>
      <c r="BJ206" s="14" t="s">
        <v>82</v>
      </c>
      <c r="BK206" s="161">
        <f t="shared" si="49"/>
        <v>0</v>
      </c>
      <c r="BL206" s="14" t="s">
        <v>88</v>
      </c>
      <c r="BM206" s="160" t="s">
        <v>383</v>
      </c>
    </row>
    <row r="207" spans="1:65" s="2" customFormat="1" ht="24.15" customHeight="1">
      <c r="A207" s="29"/>
      <c r="B207" s="147"/>
      <c r="C207" s="148" t="s">
        <v>384</v>
      </c>
      <c r="D207" s="148" t="s">
        <v>142</v>
      </c>
      <c r="E207" s="149" t="s">
        <v>385</v>
      </c>
      <c r="F207" s="150" t="s">
        <v>386</v>
      </c>
      <c r="G207" s="151" t="s">
        <v>209</v>
      </c>
      <c r="H207" s="152">
        <v>43.93</v>
      </c>
      <c r="I207" s="153"/>
      <c r="J207" s="154">
        <f t="shared" si="40"/>
        <v>0</v>
      </c>
      <c r="K207" s="155"/>
      <c r="L207" s="30"/>
      <c r="M207" s="156" t="s">
        <v>1</v>
      </c>
      <c r="N207" s="157" t="s">
        <v>39</v>
      </c>
      <c r="O207" s="58"/>
      <c r="P207" s="158">
        <f t="shared" si="41"/>
        <v>0</v>
      </c>
      <c r="Q207" s="158">
        <v>8.2500000000000004E-3</v>
      </c>
      <c r="R207" s="158">
        <f t="shared" si="42"/>
        <v>0.36242250000000004</v>
      </c>
      <c r="S207" s="158">
        <v>0</v>
      </c>
      <c r="T207" s="159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88</v>
      </c>
      <c r="AT207" s="160" t="s">
        <v>142</v>
      </c>
      <c r="AU207" s="160" t="s">
        <v>82</v>
      </c>
      <c r="AY207" s="14" t="s">
        <v>140</v>
      </c>
      <c r="BE207" s="161">
        <f t="shared" si="44"/>
        <v>0</v>
      </c>
      <c r="BF207" s="161">
        <f t="shared" si="45"/>
        <v>0</v>
      </c>
      <c r="BG207" s="161">
        <f t="shared" si="46"/>
        <v>0</v>
      </c>
      <c r="BH207" s="161">
        <f t="shared" si="47"/>
        <v>0</v>
      </c>
      <c r="BI207" s="161">
        <f t="shared" si="48"/>
        <v>0</v>
      </c>
      <c r="BJ207" s="14" t="s">
        <v>82</v>
      </c>
      <c r="BK207" s="161">
        <f t="shared" si="49"/>
        <v>0</v>
      </c>
      <c r="BL207" s="14" t="s">
        <v>88</v>
      </c>
      <c r="BM207" s="160" t="s">
        <v>387</v>
      </c>
    </row>
    <row r="208" spans="1:65" s="2" customFormat="1" ht="24.15" customHeight="1">
      <c r="A208" s="29"/>
      <c r="B208" s="147"/>
      <c r="C208" s="148" t="s">
        <v>388</v>
      </c>
      <c r="D208" s="148" t="s">
        <v>142</v>
      </c>
      <c r="E208" s="149" t="s">
        <v>389</v>
      </c>
      <c r="F208" s="150" t="s">
        <v>390</v>
      </c>
      <c r="G208" s="151" t="s">
        <v>209</v>
      </c>
      <c r="H208" s="152">
        <v>51.72</v>
      </c>
      <c r="I208" s="153"/>
      <c r="J208" s="154">
        <f t="shared" si="40"/>
        <v>0</v>
      </c>
      <c r="K208" s="155"/>
      <c r="L208" s="30"/>
      <c r="M208" s="156" t="s">
        <v>1</v>
      </c>
      <c r="N208" s="157" t="s">
        <v>39</v>
      </c>
      <c r="O208" s="58"/>
      <c r="P208" s="158">
        <f t="shared" si="41"/>
        <v>0</v>
      </c>
      <c r="Q208" s="158">
        <v>0</v>
      </c>
      <c r="R208" s="158">
        <f t="shared" si="42"/>
        <v>0</v>
      </c>
      <c r="S208" s="158">
        <v>0</v>
      </c>
      <c r="T208" s="159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88</v>
      </c>
      <c r="AT208" s="160" t="s">
        <v>142</v>
      </c>
      <c r="AU208" s="160" t="s">
        <v>82</v>
      </c>
      <c r="AY208" s="14" t="s">
        <v>140</v>
      </c>
      <c r="BE208" s="161">
        <f t="shared" si="44"/>
        <v>0</v>
      </c>
      <c r="BF208" s="161">
        <f t="shared" si="45"/>
        <v>0</v>
      </c>
      <c r="BG208" s="161">
        <f t="shared" si="46"/>
        <v>0</v>
      </c>
      <c r="BH208" s="161">
        <f t="shared" si="47"/>
        <v>0</v>
      </c>
      <c r="BI208" s="161">
        <f t="shared" si="48"/>
        <v>0</v>
      </c>
      <c r="BJ208" s="14" t="s">
        <v>82</v>
      </c>
      <c r="BK208" s="161">
        <f t="shared" si="49"/>
        <v>0</v>
      </c>
      <c r="BL208" s="14" t="s">
        <v>88</v>
      </c>
      <c r="BM208" s="160" t="s">
        <v>391</v>
      </c>
    </row>
    <row r="209" spans="1:65" s="2" customFormat="1" ht="24.15" customHeight="1">
      <c r="A209" s="29"/>
      <c r="B209" s="147"/>
      <c r="C209" s="148" t="s">
        <v>392</v>
      </c>
      <c r="D209" s="148" t="s">
        <v>142</v>
      </c>
      <c r="E209" s="149" t="s">
        <v>393</v>
      </c>
      <c r="F209" s="150" t="s">
        <v>394</v>
      </c>
      <c r="G209" s="151" t="s">
        <v>209</v>
      </c>
      <c r="H209" s="152">
        <v>707.255</v>
      </c>
      <c r="I209" s="153"/>
      <c r="J209" s="154">
        <f t="shared" si="40"/>
        <v>0</v>
      </c>
      <c r="K209" s="155"/>
      <c r="L209" s="30"/>
      <c r="M209" s="156" t="s">
        <v>1</v>
      </c>
      <c r="N209" s="157" t="s">
        <v>39</v>
      </c>
      <c r="O209" s="58"/>
      <c r="P209" s="158">
        <f t="shared" si="41"/>
        <v>0</v>
      </c>
      <c r="Q209" s="158">
        <v>0</v>
      </c>
      <c r="R209" s="158">
        <f t="shared" si="42"/>
        <v>0</v>
      </c>
      <c r="S209" s="158">
        <v>0</v>
      </c>
      <c r="T209" s="159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88</v>
      </c>
      <c r="AT209" s="160" t="s">
        <v>142</v>
      </c>
      <c r="AU209" s="160" t="s">
        <v>82</v>
      </c>
      <c r="AY209" s="14" t="s">
        <v>140</v>
      </c>
      <c r="BE209" s="161">
        <f t="shared" si="44"/>
        <v>0</v>
      </c>
      <c r="BF209" s="161">
        <f t="shared" si="45"/>
        <v>0</v>
      </c>
      <c r="BG209" s="161">
        <f t="shared" si="46"/>
        <v>0</v>
      </c>
      <c r="BH209" s="161">
        <f t="shared" si="47"/>
        <v>0</v>
      </c>
      <c r="BI209" s="161">
        <f t="shared" si="48"/>
        <v>0</v>
      </c>
      <c r="BJ209" s="14" t="s">
        <v>82</v>
      </c>
      <c r="BK209" s="161">
        <f t="shared" si="49"/>
        <v>0</v>
      </c>
      <c r="BL209" s="14" t="s">
        <v>88</v>
      </c>
      <c r="BM209" s="160" t="s">
        <v>395</v>
      </c>
    </row>
    <row r="210" spans="1:65" s="2" customFormat="1" ht="24.15" customHeight="1">
      <c r="A210" s="29"/>
      <c r="B210" s="147"/>
      <c r="C210" s="148" t="s">
        <v>396</v>
      </c>
      <c r="D210" s="148" t="s">
        <v>142</v>
      </c>
      <c r="E210" s="149" t="s">
        <v>397</v>
      </c>
      <c r="F210" s="150" t="s">
        <v>398</v>
      </c>
      <c r="G210" s="151" t="s">
        <v>209</v>
      </c>
      <c r="H210" s="152">
        <v>89.744</v>
      </c>
      <c r="I210" s="153"/>
      <c r="J210" s="154">
        <f t="shared" si="40"/>
        <v>0</v>
      </c>
      <c r="K210" s="155"/>
      <c r="L210" s="30"/>
      <c r="M210" s="156" t="s">
        <v>1</v>
      </c>
      <c r="N210" s="157" t="s">
        <v>39</v>
      </c>
      <c r="O210" s="58"/>
      <c r="P210" s="158">
        <f t="shared" si="41"/>
        <v>0</v>
      </c>
      <c r="Q210" s="158">
        <v>0</v>
      </c>
      <c r="R210" s="158">
        <f t="shared" si="42"/>
        <v>0</v>
      </c>
      <c r="S210" s="158">
        <v>0</v>
      </c>
      <c r="T210" s="159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88</v>
      </c>
      <c r="AT210" s="160" t="s">
        <v>142</v>
      </c>
      <c r="AU210" s="160" t="s">
        <v>82</v>
      </c>
      <c r="AY210" s="14" t="s">
        <v>140</v>
      </c>
      <c r="BE210" s="161">
        <f t="shared" si="44"/>
        <v>0</v>
      </c>
      <c r="BF210" s="161">
        <f t="shared" si="45"/>
        <v>0</v>
      </c>
      <c r="BG210" s="161">
        <f t="shared" si="46"/>
        <v>0</v>
      </c>
      <c r="BH210" s="161">
        <f t="shared" si="47"/>
        <v>0</v>
      </c>
      <c r="BI210" s="161">
        <f t="shared" si="48"/>
        <v>0</v>
      </c>
      <c r="BJ210" s="14" t="s">
        <v>82</v>
      </c>
      <c r="BK210" s="161">
        <f t="shared" si="49"/>
        <v>0</v>
      </c>
      <c r="BL210" s="14" t="s">
        <v>88</v>
      </c>
      <c r="BM210" s="160" t="s">
        <v>399</v>
      </c>
    </row>
    <row r="211" spans="1:65" s="2" customFormat="1" ht="24.15" customHeight="1">
      <c r="A211" s="29"/>
      <c r="B211" s="147"/>
      <c r="C211" s="148" t="s">
        <v>400</v>
      </c>
      <c r="D211" s="148" t="s">
        <v>142</v>
      </c>
      <c r="E211" s="149" t="s">
        <v>401</v>
      </c>
      <c r="F211" s="150" t="s">
        <v>402</v>
      </c>
      <c r="G211" s="151" t="s">
        <v>209</v>
      </c>
      <c r="H211" s="152">
        <v>494.01100000000002</v>
      </c>
      <c r="I211" s="153"/>
      <c r="J211" s="154">
        <f t="shared" si="40"/>
        <v>0</v>
      </c>
      <c r="K211" s="155"/>
      <c r="L211" s="30"/>
      <c r="M211" s="156" t="s">
        <v>1</v>
      </c>
      <c r="N211" s="157" t="s">
        <v>39</v>
      </c>
      <c r="O211" s="58"/>
      <c r="P211" s="158">
        <f t="shared" si="41"/>
        <v>0</v>
      </c>
      <c r="Q211" s="158">
        <v>0</v>
      </c>
      <c r="R211" s="158">
        <f t="shared" si="42"/>
        <v>0</v>
      </c>
      <c r="S211" s="158">
        <v>0</v>
      </c>
      <c r="T211" s="159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88</v>
      </c>
      <c r="AT211" s="160" t="s">
        <v>142</v>
      </c>
      <c r="AU211" s="160" t="s">
        <v>82</v>
      </c>
      <c r="AY211" s="14" t="s">
        <v>140</v>
      </c>
      <c r="BE211" s="161">
        <f t="shared" si="44"/>
        <v>0</v>
      </c>
      <c r="BF211" s="161">
        <f t="shared" si="45"/>
        <v>0</v>
      </c>
      <c r="BG211" s="161">
        <f t="shared" si="46"/>
        <v>0</v>
      </c>
      <c r="BH211" s="161">
        <f t="shared" si="47"/>
        <v>0</v>
      </c>
      <c r="BI211" s="161">
        <f t="shared" si="48"/>
        <v>0</v>
      </c>
      <c r="BJ211" s="14" t="s">
        <v>82</v>
      </c>
      <c r="BK211" s="161">
        <f t="shared" si="49"/>
        <v>0</v>
      </c>
      <c r="BL211" s="14" t="s">
        <v>88</v>
      </c>
      <c r="BM211" s="160" t="s">
        <v>403</v>
      </c>
    </row>
    <row r="212" spans="1:65" s="2" customFormat="1" ht="24.15" customHeight="1">
      <c r="A212" s="29"/>
      <c r="B212" s="147"/>
      <c r="C212" s="148" t="s">
        <v>404</v>
      </c>
      <c r="D212" s="148" t="s">
        <v>142</v>
      </c>
      <c r="E212" s="149" t="s">
        <v>405</v>
      </c>
      <c r="F212" s="150" t="s">
        <v>406</v>
      </c>
      <c r="G212" s="151" t="s">
        <v>209</v>
      </c>
      <c r="H212" s="152">
        <v>655.53499999999997</v>
      </c>
      <c r="I212" s="153"/>
      <c r="J212" s="154">
        <f t="shared" si="40"/>
        <v>0</v>
      </c>
      <c r="K212" s="155"/>
      <c r="L212" s="30"/>
      <c r="M212" s="156" t="s">
        <v>1</v>
      </c>
      <c r="N212" s="157" t="s">
        <v>39</v>
      </c>
      <c r="O212" s="58"/>
      <c r="P212" s="158">
        <f t="shared" si="41"/>
        <v>0</v>
      </c>
      <c r="Q212" s="158">
        <v>7.8799999999999999E-3</v>
      </c>
      <c r="R212" s="158">
        <f t="shared" si="42"/>
        <v>5.1656157999999994</v>
      </c>
      <c r="S212" s="158">
        <v>0</v>
      </c>
      <c r="T212" s="159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88</v>
      </c>
      <c r="AT212" s="160" t="s">
        <v>142</v>
      </c>
      <c r="AU212" s="160" t="s">
        <v>82</v>
      </c>
      <c r="AY212" s="14" t="s">
        <v>140</v>
      </c>
      <c r="BE212" s="161">
        <f t="shared" si="44"/>
        <v>0</v>
      </c>
      <c r="BF212" s="161">
        <f t="shared" si="45"/>
        <v>0</v>
      </c>
      <c r="BG212" s="161">
        <f t="shared" si="46"/>
        <v>0</v>
      </c>
      <c r="BH212" s="161">
        <f t="shared" si="47"/>
        <v>0</v>
      </c>
      <c r="BI212" s="161">
        <f t="shared" si="48"/>
        <v>0</v>
      </c>
      <c r="BJ212" s="14" t="s">
        <v>82</v>
      </c>
      <c r="BK212" s="161">
        <f t="shared" si="49"/>
        <v>0</v>
      </c>
      <c r="BL212" s="14" t="s">
        <v>88</v>
      </c>
      <c r="BM212" s="160" t="s">
        <v>407</v>
      </c>
    </row>
    <row r="213" spans="1:65" s="2" customFormat="1" ht="24.15" customHeight="1">
      <c r="A213" s="29"/>
      <c r="B213" s="147"/>
      <c r="C213" s="148" t="s">
        <v>408</v>
      </c>
      <c r="D213" s="148" t="s">
        <v>142</v>
      </c>
      <c r="E213" s="149" t="s">
        <v>409</v>
      </c>
      <c r="F213" s="150" t="s">
        <v>410</v>
      </c>
      <c r="G213" s="151" t="s">
        <v>209</v>
      </c>
      <c r="H213" s="152">
        <v>655.53499999999997</v>
      </c>
      <c r="I213" s="153"/>
      <c r="J213" s="154">
        <f t="shared" si="40"/>
        <v>0</v>
      </c>
      <c r="K213" s="155"/>
      <c r="L213" s="30"/>
      <c r="M213" s="156" t="s">
        <v>1</v>
      </c>
      <c r="N213" s="157" t="s">
        <v>39</v>
      </c>
      <c r="O213" s="58"/>
      <c r="P213" s="158">
        <f t="shared" si="41"/>
        <v>0</v>
      </c>
      <c r="Q213" s="158">
        <v>0</v>
      </c>
      <c r="R213" s="158">
        <f t="shared" si="42"/>
        <v>0</v>
      </c>
      <c r="S213" s="158">
        <v>0</v>
      </c>
      <c r="T213" s="159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88</v>
      </c>
      <c r="AT213" s="160" t="s">
        <v>142</v>
      </c>
      <c r="AU213" s="160" t="s">
        <v>82</v>
      </c>
      <c r="AY213" s="14" t="s">
        <v>140</v>
      </c>
      <c r="BE213" s="161">
        <f t="shared" si="44"/>
        <v>0</v>
      </c>
      <c r="BF213" s="161">
        <f t="shared" si="45"/>
        <v>0</v>
      </c>
      <c r="BG213" s="161">
        <f t="shared" si="46"/>
        <v>0</v>
      </c>
      <c r="BH213" s="161">
        <f t="shared" si="47"/>
        <v>0</v>
      </c>
      <c r="BI213" s="161">
        <f t="shared" si="48"/>
        <v>0</v>
      </c>
      <c r="BJ213" s="14" t="s">
        <v>82</v>
      </c>
      <c r="BK213" s="161">
        <f t="shared" si="49"/>
        <v>0</v>
      </c>
      <c r="BL213" s="14" t="s">
        <v>88</v>
      </c>
      <c r="BM213" s="160" t="s">
        <v>411</v>
      </c>
    </row>
    <row r="214" spans="1:65" s="2" customFormat="1" ht="24.15" customHeight="1">
      <c r="A214" s="29"/>
      <c r="B214" s="147"/>
      <c r="C214" s="148" t="s">
        <v>412</v>
      </c>
      <c r="D214" s="148" t="s">
        <v>142</v>
      </c>
      <c r="E214" s="149" t="s">
        <v>413</v>
      </c>
      <c r="F214" s="150" t="s">
        <v>414</v>
      </c>
      <c r="G214" s="151" t="s">
        <v>209</v>
      </c>
      <c r="H214" s="152">
        <v>200.578</v>
      </c>
      <c r="I214" s="153"/>
      <c r="J214" s="154">
        <f t="shared" si="40"/>
        <v>0</v>
      </c>
      <c r="K214" s="155"/>
      <c r="L214" s="30"/>
      <c r="M214" s="156" t="s">
        <v>1</v>
      </c>
      <c r="N214" s="157" t="s">
        <v>39</v>
      </c>
      <c r="O214" s="58"/>
      <c r="P214" s="158">
        <f t="shared" si="41"/>
        <v>0</v>
      </c>
      <c r="Q214" s="158">
        <v>0</v>
      </c>
      <c r="R214" s="158">
        <f t="shared" si="42"/>
        <v>0</v>
      </c>
      <c r="S214" s="158">
        <v>0</v>
      </c>
      <c r="T214" s="159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88</v>
      </c>
      <c r="AT214" s="160" t="s">
        <v>142</v>
      </c>
      <c r="AU214" s="160" t="s">
        <v>82</v>
      </c>
      <c r="AY214" s="14" t="s">
        <v>140</v>
      </c>
      <c r="BE214" s="161">
        <f t="shared" si="44"/>
        <v>0</v>
      </c>
      <c r="BF214" s="161">
        <f t="shared" si="45"/>
        <v>0</v>
      </c>
      <c r="BG214" s="161">
        <f t="shared" si="46"/>
        <v>0</v>
      </c>
      <c r="BH214" s="161">
        <f t="shared" si="47"/>
        <v>0</v>
      </c>
      <c r="BI214" s="161">
        <f t="shared" si="48"/>
        <v>0</v>
      </c>
      <c r="BJ214" s="14" t="s">
        <v>82</v>
      </c>
      <c r="BK214" s="161">
        <f t="shared" si="49"/>
        <v>0</v>
      </c>
      <c r="BL214" s="14" t="s">
        <v>88</v>
      </c>
      <c r="BM214" s="160" t="s">
        <v>415</v>
      </c>
    </row>
    <row r="215" spans="1:65" s="2" customFormat="1" ht="24.15" customHeight="1">
      <c r="A215" s="29"/>
      <c r="B215" s="147"/>
      <c r="C215" s="148" t="s">
        <v>416</v>
      </c>
      <c r="D215" s="148" t="s">
        <v>142</v>
      </c>
      <c r="E215" s="149" t="s">
        <v>417</v>
      </c>
      <c r="F215" s="150" t="s">
        <v>418</v>
      </c>
      <c r="G215" s="151" t="s">
        <v>209</v>
      </c>
      <c r="H215" s="152">
        <v>177.84399999999999</v>
      </c>
      <c r="I215" s="153"/>
      <c r="J215" s="154">
        <f t="shared" si="40"/>
        <v>0</v>
      </c>
      <c r="K215" s="155"/>
      <c r="L215" s="30"/>
      <c r="M215" s="156" t="s">
        <v>1</v>
      </c>
      <c r="N215" s="157" t="s">
        <v>39</v>
      </c>
      <c r="O215" s="58"/>
      <c r="P215" s="158">
        <f t="shared" si="41"/>
        <v>0</v>
      </c>
      <c r="Q215" s="158">
        <v>0</v>
      </c>
      <c r="R215" s="158">
        <f t="shared" si="42"/>
        <v>0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88</v>
      </c>
      <c r="AT215" s="160" t="s">
        <v>142</v>
      </c>
      <c r="AU215" s="160" t="s">
        <v>82</v>
      </c>
      <c r="AY215" s="14" t="s">
        <v>140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82</v>
      </c>
      <c r="BK215" s="161">
        <f t="shared" si="49"/>
        <v>0</v>
      </c>
      <c r="BL215" s="14" t="s">
        <v>88</v>
      </c>
      <c r="BM215" s="160" t="s">
        <v>419</v>
      </c>
    </row>
    <row r="216" spans="1:65" s="2" customFormat="1" ht="24.15" customHeight="1">
      <c r="A216" s="29"/>
      <c r="B216" s="147"/>
      <c r="C216" s="148" t="s">
        <v>420</v>
      </c>
      <c r="D216" s="148" t="s">
        <v>142</v>
      </c>
      <c r="E216" s="149" t="s">
        <v>421</v>
      </c>
      <c r="F216" s="150" t="s">
        <v>422</v>
      </c>
      <c r="G216" s="151" t="s">
        <v>209</v>
      </c>
      <c r="H216" s="152">
        <v>177.84399999999999</v>
      </c>
      <c r="I216" s="153"/>
      <c r="J216" s="154">
        <f t="shared" si="40"/>
        <v>0</v>
      </c>
      <c r="K216" s="155"/>
      <c r="L216" s="30"/>
      <c r="M216" s="156" t="s">
        <v>1</v>
      </c>
      <c r="N216" s="157" t="s">
        <v>39</v>
      </c>
      <c r="O216" s="58"/>
      <c r="P216" s="158">
        <f t="shared" si="41"/>
        <v>0</v>
      </c>
      <c r="Q216" s="158">
        <v>0</v>
      </c>
      <c r="R216" s="158">
        <f t="shared" si="42"/>
        <v>0</v>
      </c>
      <c r="S216" s="158">
        <v>0</v>
      </c>
      <c r="T216" s="159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88</v>
      </c>
      <c r="AT216" s="160" t="s">
        <v>142</v>
      </c>
      <c r="AU216" s="160" t="s">
        <v>82</v>
      </c>
      <c r="AY216" s="14" t="s">
        <v>140</v>
      </c>
      <c r="BE216" s="161">
        <f t="shared" si="44"/>
        <v>0</v>
      </c>
      <c r="BF216" s="161">
        <f t="shared" si="45"/>
        <v>0</v>
      </c>
      <c r="BG216" s="161">
        <f t="shared" si="46"/>
        <v>0</v>
      </c>
      <c r="BH216" s="161">
        <f t="shared" si="47"/>
        <v>0</v>
      </c>
      <c r="BI216" s="161">
        <f t="shared" si="48"/>
        <v>0</v>
      </c>
      <c r="BJ216" s="14" t="s">
        <v>82</v>
      </c>
      <c r="BK216" s="161">
        <f t="shared" si="49"/>
        <v>0</v>
      </c>
      <c r="BL216" s="14" t="s">
        <v>88</v>
      </c>
      <c r="BM216" s="160" t="s">
        <v>423</v>
      </c>
    </row>
    <row r="217" spans="1:65" s="2" customFormat="1" ht="24.15" customHeight="1">
      <c r="A217" s="29"/>
      <c r="B217" s="147"/>
      <c r="C217" s="148" t="s">
        <v>424</v>
      </c>
      <c r="D217" s="148" t="s">
        <v>142</v>
      </c>
      <c r="E217" s="149" t="s">
        <v>425</v>
      </c>
      <c r="F217" s="150" t="s">
        <v>426</v>
      </c>
      <c r="G217" s="151" t="s">
        <v>209</v>
      </c>
      <c r="H217" s="152">
        <v>337.72800000000001</v>
      </c>
      <c r="I217" s="153"/>
      <c r="J217" s="154">
        <f t="shared" si="40"/>
        <v>0</v>
      </c>
      <c r="K217" s="155"/>
      <c r="L217" s="30"/>
      <c r="M217" s="156" t="s">
        <v>1</v>
      </c>
      <c r="N217" s="157" t="s">
        <v>39</v>
      </c>
      <c r="O217" s="58"/>
      <c r="P217" s="158">
        <f t="shared" si="41"/>
        <v>0</v>
      </c>
      <c r="Q217" s="158">
        <v>0</v>
      </c>
      <c r="R217" s="158">
        <f t="shared" si="42"/>
        <v>0</v>
      </c>
      <c r="S217" s="158">
        <v>0</v>
      </c>
      <c r="T217" s="159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88</v>
      </c>
      <c r="AT217" s="160" t="s">
        <v>142</v>
      </c>
      <c r="AU217" s="160" t="s">
        <v>82</v>
      </c>
      <c r="AY217" s="14" t="s">
        <v>140</v>
      </c>
      <c r="BE217" s="161">
        <f t="shared" si="44"/>
        <v>0</v>
      </c>
      <c r="BF217" s="161">
        <f t="shared" si="45"/>
        <v>0</v>
      </c>
      <c r="BG217" s="161">
        <f t="shared" si="46"/>
        <v>0</v>
      </c>
      <c r="BH217" s="161">
        <f t="shared" si="47"/>
        <v>0</v>
      </c>
      <c r="BI217" s="161">
        <f t="shared" si="48"/>
        <v>0</v>
      </c>
      <c r="BJ217" s="14" t="s">
        <v>82</v>
      </c>
      <c r="BK217" s="161">
        <f t="shared" si="49"/>
        <v>0</v>
      </c>
      <c r="BL217" s="14" t="s">
        <v>88</v>
      </c>
      <c r="BM217" s="160" t="s">
        <v>427</v>
      </c>
    </row>
    <row r="218" spans="1:65" s="2" customFormat="1" ht="24.15" customHeight="1">
      <c r="A218" s="29"/>
      <c r="B218" s="147"/>
      <c r="C218" s="148" t="s">
        <v>428</v>
      </c>
      <c r="D218" s="148" t="s">
        <v>142</v>
      </c>
      <c r="E218" s="149" t="s">
        <v>429</v>
      </c>
      <c r="F218" s="150" t="s">
        <v>430</v>
      </c>
      <c r="G218" s="151" t="s">
        <v>209</v>
      </c>
      <c r="H218" s="152">
        <v>308.91399999999999</v>
      </c>
      <c r="I218" s="153"/>
      <c r="J218" s="154">
        <f t="shared" si="40"/>
        <v>0</v>
      </c>
      <c r="K218" s="155"/>
      <c r="L218" s="30"/>
      <c r="M218" s="156" t="s">
        <v>1</v>
      </c>
      <c r="N218" s="157" t="s">
        <v>39</v>
      </c>
      <c r="O218" s="58"/>
      <c r="P218" s="158">
        <f t="shared" si="41"/>
        <v>0</v>
      </c>
      <c r="Q218" s="158">
        <v>0</v>
      </c>
      <c r="R218" s="158">
        <f t="shared" si="42"/>
        <v>0</v>
      </c>
      <c r="S218" s="158">
        <v>0</v>
      </c>
      <c r="T218" s="159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88</v>
      </c>
      <c r="AT218" s="160" t="s">
        <v>142</v>
      </c>
      <c r="AU218" s="160" t="s">
        <v>82</v>
      </c>
      <c r="AY218" s="14" t="s">
        <v>140</v>
      </c>
      <c r="BE218" s="161">
        <f t="shared" si="44"/>
        <v>0</v>
      </c>
      <c r="BF218" s="161">
        <f t="shared" si="45"/>
        <v>0</v>
      </c>
      <c r="BG218" s="161">
        <f t="shared" si="46"/>
        <v>0</v>
      </c>
      <c r="BH218" s="161">
        <f t="shared" si="47"/>
        <v>0</v>
      </c>
      <c r="BI218" s="161">
        <f t="shared" si="48"/>
        <v>0</v>
      </c>
      <c r="BJ218" s="14" t="s">
        <v>82</v>
      </c>
      <c r="BK218" s="161">
        <f t="shared" si="49"/>
        <v>0</v>
      </c>
      <c r="BL218" s="14" t="s">
        <v>88</v>
      </c>
      <c r="BM218" s="160" t="s">
        <v>431</v>
      </c>
    </row>
    <row r="219" spans="1:65" s="2" customFormat="1" ht="24.15" customHeight="1">
      <c r="A219" s="29"/>
      <c r="B219" s="147"/>
      <c r="C219" s="148" t="s">
        <v>432</v>
      </c>
      <c r="D219" s="148" t="s">
        <v>142</v>
      </c>
      <c r="E219" s="149" t="s">
        <v>433</v>
      </c>
      <c r="F219" s="150" t="s">
        <v>434</v>
      </c>
      <c r="G219" s="151" t="s">
        <v>209</v>
      </c>
      <c r="H219" s="152">
        <v>28.814</v>
      </c>
      <c r="I219" s="153"/>
      <c r="J219" s="154">
        <f t="shared" si="40"/>
        <v>0</v>
      </c>
      <c r="K219" s="155"/>
      <c r="L219" s="30"/>
      <c r="M219" s="156" t="s">
        <v>1</v>
      </c>
      <c r="N219" s="157" t="s">
        <v>39</v>
      </c>
      <c r="O219" s="58"/>
      <c r="P219" s="158">
        <f t="shared" si="41"/>
        <v>0</v>
      </c>
      <c r="Q219" s="158">
        <v>0</v>
      </c>
      <c r="R219" s="158">
        <f t="shared" si="42"/>
        <v>0</v>
      </c>
      <c r="S219" s="158">
        <v>0</v>
      </c>
      <c r="T219" s="159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88</v>
      </c>
      <c r="AT219" s="160" t="s">
        <v>142</v>
      </c>
      <c r="AU219" s="160" t="s">
        <v>82</v>
      </c>
      <c r="AY219" s="14" t="s">
        <v>140</v>
      </c>
      <c r="BE219" s="161">
        <f t="shared" si="44"/>
        <v>0</v>
      </c>
      <c r="BF219" s="161">
        <f t="shared" si="45"/>
        <v>0</v>
      </c>
      <c r="BG219" s="161">
        <f t="shared" si="46"/>
        <v>0</v>
      </c>
      <c r="BH219" s="161">
        <f t="shared" si="47"/>
        <v>0</v>
      </c>
      <c r="BI219" s="161">
        <f t="shared" si="48"/>
        <v>0</v>
      </c>
      <c r="BJ219" s="14" t="s">
        <v>82</v>
      </c>
      <c r="BK219" s="161">
        <f t="shared" si="49"/>
        <v>0</v>
      </c>
      <c r="BL219" s="14" t="s">
        <v>88</v>
      </c>
      <c r="BM219" s="160" t="s">
        <v>435</v>
      </c>
    </row>
    <row r="220" spans="1:65" s="2" customFormat="1" ht="24.15" customHeight="1">
      <c r="A220" s="29"/>
      <c r="B220" s="147"/>
      <c r="C220" s="148" t="s">
        <v>436</v>
      </c>
      <c r="D220" s="148" t="s">
        <v>142</v>
      </c>
      <c r="E220" s="149" t="s">
        <v>437</v>
      </c>
      <c r="F220" s="150" t="s">
        <v>438</v>
      </c>
      <c r="G220" s="151" t="s">
        <v>209</v>
      </c>
      <c r="H220" s="152">
        <v>19.2</v>
      </c>
      <c r="I220" s="153"/>
      <c r="J220" s="154">
        <f t="shared" si="40"/>
        <v>0</v>
      </c>
      <c r="K220" s="155"/>
      <c r="L220" s="30"/>
      <c r="M220" s="156" t="s">
        <v>1</v>
      </c>
      <c r="N220" s="157" t="s">
        <v>39</v>
      </c>
      <c r="O220" s="58"/>
      <c r="P220" s="158">
        <f t="shared" si="41"/>
        <v>0</v>
      </c>
      <c r="Q220" s="158">
        <v>0</v>
      </c>
      <c r="R220" s="158">
        <f t="shared" si="42"/>
        <v>0</v>
      </c>
      <c r="S220" s="158">
        <v>0</v>
      </c>
      <c r="T220" s="159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88</v>
      </c>
      <c r="AT220" s="160" t="s">
        <v>142</v>
      </c>
      <c r="AU220" s="160" t="s">
        <v>82</v>
      </c>
      <c r="AY220" s="14" t="s">
        <v>140</v>
      </c>
      <c r="BE220" s="161">
        <f t="shared" si="44"/>
        <v>0</v>
      </c>
      <c r="BF220" s="161">
        <f t="shared" si="45"/>
        <v>0</v>
      </c>
      <c r="BG220" s="161">
        <f t="shared" si="46"/>
        <v>0</v>
      </c>
      <c r="BH220" s="161">
        <f t="shared" si="47"/>
        <v>0</v>
      </c>
      <c r="BI220" s="161">
        <f t="shared" si="48"/>
        <v>0</v>
      </c>
      <c r="BJ220" s="14" t="s">
        <v>82</v>
      </c>
      <c r="BK220" s="161">
        <f t="shared" si="49"/>
        <v>0</v>
      </c>
      <c r="BL220" s="14" t="s">
        <v>88</v>
      </c>
      <c r="BM220" s="160" t="s">
        <v>439</v>
      </c>
    </row>
    <row r="221" spans="1:65" s="2" customFormat="1" ht="16.5" customHeight="1">
      <c r="A221" s="29"/>
      <c r="B221" s="147"/>
      <c r="C221" s="148" t="s">
        <v>440</v>
      </c>
      <c r="D221" s="148" t="s">
        <v>142</v>
      </c>
      <c r="E221" s="149" t="s">
        <v>441</v>
      </c>
      <c r="F221" s="150" t="s">
        <v>442</v>
      </c>
      <c r="G221" s="151" t="s">
        <v>209</v>
      </c>
      <c r="H221" s="152">
        <v>486.75799999999998</v>
      </c>
      <c r="I221" s="153"/>
      <c r="J221" s="154">
        <f t="shared" si="40"/>
        <v>0</v>
      </c>
      <c r="K221" s="155"/>
      <c r="L221" s="30"/>
      <c r="M221" s="156" t="s">
        <v>1</v>
      </c>
      <c r="N221" s="157" t="s">
        <v>39</v>
      </c>
      <c r="O221" s="58"/>
      <c r="P221" s="158">
        <f t="shared" si="41"/>
        <v>0</v>
      </c>
      <c r="Q221" s="158">
        <v>0</v>
      </c>
      <c r="R221" s="158">
        <f t="shared" si="42"/>
        <v>0</v>
      </c>
      <c r="S221" s="158">
        <v>0</v>
      </c>
      <c r="T221" s="159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88</v>
      </c>
      <c r="AT221" s="160" t="s">
        <v>142</v>
      </c>
      <c r="AU221" s="160" t="s">
        <v>82</v>
      </c>
      <c r="AY221" s="14" t="s">
        <v>140</v>
      </c>
      <c r="BE221" s="161">
        <f t="shared" si="44"/>
        <v>0</v>
      </c>
      <c r="BF221" s="161">
        <f t="shared" si="45"/>
        <v>0</v>
      </c>
      <c r="BG221" s="161">
        <f t="shared" si="46"/>
        <v>0</v>
      </c>
      <c r="BH221" s="161">
        <f t="shared" si="47"/>
        <v>0</v>
      </c>
      <c r="BI221" s="161">
        <f t="shared" si="48"/>
        <v>0</v>
      </c>
      <c r="BJ221" s="14" t="s">
        <v>82</v>
      </c>
      <c r="BK221" s="161">
        <f t="shared" si="49"/>
        <v>0</v>
      </c>
      <c r="BL221" s="14" t="s">
        <v>88</v>
      </c>
      <c r="BM221" s="160" t="s">
        <v>443</v>
      </c>
    </row>
    <row r="222" spans="1:65" s="2" customFormat="1" ht="37.799999999999997" customHeight="1">
      <c r="A222" s="29"/>
      <c r="B222" s="147"/>
      <c r="C222" s="148" t="s">
        <v>444</v>
      </c>
      <c r="D222" s="148" t="s">
        <v>142</v>
      </c>
      <c r="E222" s="149" t="s">
        <v>445</v>
      </c>
      <c r="F222" s="150" t="s">
        <v>446</v>
      </c>
      <c r="G222" s="151" t="s">
        <v>209</v>
      </c>
      <c r="H222" s="152">
        <v>177.84399999999999</v>
      </c>
      <c r="I222" s="153"/>
      <c r="J222" s="154">
        <f t="shared" si="40"/>
        <v>0</v>
      </c>
      <c r="K222" s="155"/>
      <c r="L222" s="30"/>
      <c r="M222" s="156" t="s">
        <v>1</v>
      </c>
      <c r="N222" s="157" t="s">
        <v>39</v>
      </c>
      <c r="O222" s="58"/>
      <c r="P222" s="158">
        <f t="shared" si="41"/>
        <v>0</v>
      </c>
      <c r="Q222" s="158">
        <v>0</v>
      </c>
      <c r="R222" s="158">
        <f t="shared" si="42"/>
        <v>0</v>
      </c>
      <c r="S222" s="158">
        <v>0</v>
      </c>
      <c r="T222" s="159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88</v>
      </c>
      <c r="AT222" s="160" t="s">
        <v>142</v>
      </c>
      <c r="AU222" s="160" t="s">
        <v>82</v>
      </c>
      <c r="AY222" s="14" t="s">
        <v>140</v>
      </c>
      <c r="BE222" s="161">
        <f t="shared" si="44"/>
        <v>0</v>
      </c>
      <c r="BF222" s="161">
        <f t="shared" si="45"/>
        <v>0</v>
      </c>
      <c r="BG222" s="161">
        <f t="shared" si="46"/>
        <v>0</v>
      </c>
      <c r="BH222" s="161">
        <f t="shared" si="47"/>
        <v>0</v>
      </c>
      <c r="BI222" s="161">
        <f t="shared" si="48"/>
        <v>0</v>
      </c>
      <c r="BJ222" s="14" t="s">
        <v>82</v>
      </c>
      <c r="BK222" s="161">
        <f t="shared" si="49"/>
        <v>0</v>
      </c>
      <c r="BL222" s="14" t="s">
        <v>88</v>
      </c>
      <c r="BM222" s="160" t="s">
        <v>447</v>
      </c>
    </row>
    <row r="223" spans="1:65" s="2" customFormat="1" ht="24.15" customHeight="1">
      <c r="A223" s="29"/>
      <c r="B223" s="147"/>
      <c r="C223" s="148" t="s">
        <v>448</v>
      </c>
      <c r="D223" s="148" t="s">
        <v>142</v>
      </c>
      <c r="E223" s="149" t="s">
        <v>449</v>
      </c>
      <c r="F223" s="150" t="s">
        <v>450</v>
      </c>
      <c r="G223" s="151" t="s">
        <v>209</v>
      </c>
      <c r="H223" s="152">
        <v>177.84399999999999</v>
      </c>
      <c r="I223" s="153"/>
      <c r="J223" s="154">
        <f t="shared" si="40"/>
        <v>0</v>
      </c>
      <c r="K223" s="155"/>
      <c r="L223" s="30"/>
      <c r="M223" s="156" t="s">
        <v>1</v>
      </c>
      <c r="N223" s="157" t="s">
        <v>39</v>
      </c>
      <c r="O223" s="58"/>
      <c r="P223" s="158">
        <f t="shared" si="41"/>
        <v>0</v>
      </c>
      <c r="Q223" s="158">
        <v>1.881E-2</v>
      </c>
      <c r="R223" s="158">
        <f t="shared" si="42"/>
        <v>3.3452456399999999</v>
      </c>
      <c r="S223" s="158">
        <v>0</v>
      </c>
      <c r="T223" s="159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88</v>
      </c>
      <c r="AT223" s="160" t="s">
        <v>142</v>
      </c>
      <c r="AU223" s="160" t="s">
        <v>82</v>
      </c>
      <c r="AY223" s="14" t="s">
        <v>140</v>
      </c>
      <c r="BE223" s="161">
        <f t="shared" si="44"/>
        <v>0</v>
      </c>
      <c r="BF223" s="161">
        <f t="shared" si="45"/>
        <v>0</v>
      </c>
      <c r="BG223" s="161">
        <f t="shared" si="46"/>
        <v>0</v>
      </c>
      <c r="BH223" s="161">
        <f t="shared" si="47"/>
        <v>0</v>
      </c>
      <c r="BI223" s="161">
        <f t="shared" si="48"/>
        <v>0</v>
      </c>
      <c r="BJ223" s="14" t="s">
        <v>82</v>
      </c>
      <c r="BK223" s="161">
        <f t="shared" si="49"/>
        <v>0</v>
      </c>
      <c r="BL223" s="14" t="s">
        <v>88</v>
      </c>
      <c r="BM223" s="160" t="s">
        <v>451</v>
      </c>
    </row>
    <row r="224" spans="1:65" s="2" customFormat="1" ht="24.15" customHeight="1">
      <c r="A224" s="29"/>
      <c r="B224" s="147"/>
      <c r="C224" s="148" t="s">
        <v>452</v>
      </c>
      <c r="D224" s="148" t="s">
        <v>142</v>
      </c>
      <c r="E224" s="149" t="s">
        <v>453</v>
      </c>
      <c r="F224" s="150" t="s">
        <v>454</v>
      </c>
      <c r="G224" s="151" t="s">
        <v>209</v>
      </c>
      <c r="H224" s="152">
        <v>96.045000000000002</v>
      </c>
      <c r="I224" s="153"/>
      <c r="J224" s="154">
        <f t="shared" si="40"/>
        <v>0</v>
      </c>
      <c r="K224" s="155"/>
      <c r="L224" s="30"/>
      <c r="M224" s="156" t="s">
        <v>1</v>
      </c>
      <c r="N224" s="157" t="s">
        <v>39</v>
      </c>
      <c r="O224" s="58"/>
      <c r="P224" s="158">
        <f t="shared" si="41"/>
        <v>0</v>
      </c>
      <c r="Q224" s="158">
        <v>0</v>
      </c>
      <c r="R224" s="158">
        <f t="shared" si="42"/>
        <v>0</v>
      </c>
      <c r="S224" s="158">
        <v>0</v>
      </c>
      <c r="T224" s="159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88</v>
      </c>
      <c r="AT224" s="160" t="s">
        <v>142</v>
      </c>
      <c r="AU224" s="160" t="s">
        <v>82</v>
      </c>
      <c r="AY224" s="14" t="s">
        <v>140</v>
      </c>
      <c r="BE224" s="161">
        <f t="shared" si="44"/>
        <v>0</v>
      </c>
      <c r="BF224" s="161">
        <f t="shared" si="45"/>
        <v>0</v>
      </c>
      <c r="BG224" s="161">
        <f t="shared" si="46"/>
        <v>0</v>
      </c>
      <c r="BH224" s="161">
        <f t="shared" si="47"/>
        <v>0</v>
      </c>
      <c r="BI224" s="161">
        <f t="shared" si="48"/>
        <v>0</v>
      </c>
      <c r="BJ224" s="14" t="s">
        <v>82</v>
      </c>
      <c r="BK224" s="161">
        <f t="shared" si="49"/>
        <v>0</v>
      </c>
      <c r="BL224" s="14" t="s">
        <v>88</v>
      </c>
      <c r="BM224" s="160" t="s">
        <v>455</v>
      </c>
    </row>
    <row r="225" spans="1:65" s="2" customFormat="1" ht="24.15" customHeight="1">
      <c r="A225" s="29"/>
      <c r="B225" s="147"/>
      <c r="C225" s="148" t="s">
        <v>456</v>
      </c>
      <c r="D225" s="148" t="s">
        <v>142</v>
      </c>
      <c r="E225" s="149" t="s">
        <v>457</v>
      </c>
      <c r="F225" s="150" t="s">
        <v>458</v>
      </c>
      <c r="G225" s="151" t="s">
        <v>209</v>
      </c>
      <c r="H225" s="152">
        <v>299.36399999999998</v>
      </c>
      <c r="I225" s="153"/>
      <c r="J225" s="154">
        <f t="shared" si="40"/>
        <v>0</v>
      </c>
      <c r="K225" s="155"/>
      <c r="L225" s="30"/>
      <c r="M225" s="156" t="s">
        <v>1</v>
      </c>
      <c r="N225" s="157" t="s">
        <v>39</v>
      </c>
      <c r="O225" s="58"/>
      <c r="P225" s="158">
        <f t="shared" si="41"/>
        <v>0</v>
      </c>
      <c r="Q225" s="158">
        <v>0</v>
      </c>
      <c r="R225" s="158">
        <f t="shared" si="42"/>
        <v>0</v>
      </c>
      <c r="S225" s="158">
        <v>0</v>
      </c>
      <c r="T225" s="159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88</v>
      </c>
      <c r="AT225" s="160" t="s">
        <v>142</v>
      </c>
      <c r="AU225" s="160" t="s">
        <v>82</v>
      </c>
      <c r="AY225" s="14" t="s">
        <v>140</v>
      </c>
      <c r="BE225" s="161">
        <f t="shared" si="44"/>
        <v>0</v>
      </c>
      <c r="BF225" s="161">
        <f t="shared" si="45"/>
        <v>0</v>
      </c>
      <c r="BG225" s="161">
        <f t="shared" si="46"/>
        <v>0</v>
      </c>
      <c r="BH225" s="161">
        <f t="shared" si="47"/>
        <v>0</v>
      </c>
      <c r="BI225" s="161">
        <f t="shared" si="48"/>
        <v>0</v>
      </c>
      <c r="BJ225" s="14" t="s">
        <v>82</v>
      </c>
      <c r="BK225" s="161">
        <f t="shared" si="49"/>
        <v>0</v>
      </c>
      <c r="BL225" s="14" t="s">
        <v>88</v>
      </c>
      <c r="BM225" s="160" t="s">
        <v>459</v>
      </c>
    </row>
    <row r="226" spans="1:65" s="2" customFormat="1" ht="24.15" customHeight="1">
      <c r="A226" s="29"/>
      <c r="B226" s="147"/>
      <c r="C226" s="148" t="s">
        <v>460</v>
      </c>
      <c r="D226" s="148" t="s">
        <v>142</v>
      </c>
      <c r="E226" s="149" t="s">
        <v>461</v>
      </c>
      <c r="F226" s="150" t="s">
        <v>462</v>
      </c>
      <c r="G226" s="151" t="s">
        <v>145</v>
      </c>
      <c r="H226" s="152">
        <v>35.4</v>
      </c>
      <c r="I226" s="153"/>
      <c r="J226" s="154">
        <f t="shared" si="40"/>
        <v>0</v>
      </c>
      <c r="K226" s="155"/>
      <c r="L226" s="30"/>
      <c r="M226" s="156" t="s">
        <v>1</v>
      </c>
      <c r="N226" s="157" t="s">
        <v>39</v>
      </c>
      <c r="O226" s="58"/>
      <c r="P226" s="158">
        <f t="shared" si="41"/>
        <v>0</v>
      </c>
      <c r="Q226" s="158">
        <v>0</v>
      </c>
      <c r="R226" s="158">
        <f t="shared" si="42"/>
        <v>0</v>
      </c>
      <c r="S226" s="158">
        <v>0</v>
      </c>
      <c r="T226" s="159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88</v>
      </c>
      <c r="AT226" s="160" t="s">
        <v>142</v>
      </c>
      <c r="AU226" s="160" t="s">
        <v>82</v>
      </c>
      <c r="AY226" s="14" t="s">
        <v>140</v>
      </c>
      <c r="BE226" s="161">
        <f t="shared" si="44"/>
        <v>0</v>
      </c>
      <c r="BF226" s="161">
        <f t="shared" si="45"/>
        <v>0</v>
      </c>
      <c r="BG226" s="161">
        <f t="shared" si="46"/>
        <v>0</v>
      </c>
      <c r="BH226" s="161">
        <f t="shared" si="47"/>
        <v>0</v>
      </c>
      <c r="BI226" s="161">
        <f t="shared" si="48"/>
        <v>0</v>
      </c>
      <c r="BJ226" s="14" t="s">
        <v>82</v>
      </c>
      <c r="BK226" s="161">
        <f t="shared" si="49"/>
        <v>0</v>
      </c>
      <c r="BL226" s="14" t="s">
        <v>88</v>
      </c>
      <c r="BM226" s="160" t="s">
        <v>463</v>
      </c>
    </row>
    <row r="227" spans="1:65" s="2" customFormat="1" ht="37.799999999999997" customHeight="1">
      <c r="A227" s="29"/>
      <c r="B227" s="147"/>
      <c r="C227" s="148" t="s">
        <v>464</v>
      </c>
      <c r="D227" s="148" t="s">
        <v>142</v>
      </c>
      <c r="E227" s="149" t="s">
        <v>465</v>
      </c>
      <c r="F227" s="150" t="s">
        <v>466</v>
      </c>
      <c r="G227" s="151" t="s">
        <v>209</v>
      </c>
      <c r="H227" s="152">
        <v>339.25</v>
      </c>
      <c r="I227" s="153"/>
      <c r="J227" s="154">
        <f t="shared" si="40"/>
        <v>0</v>
      </c>
      <c r="K227" s="155"/>
      <c r="L227" s="30"/>
      <c r="M227" s="156" t="s">
        <v>1</v>
      </c>
      <c r="N227" s="157" t="s">
        <v>39</v>
      </c>
      <c r="O227" s="58"/>
      <c r="P227" s="158">
        <f t="shared" si="41"/>
        <v>0</v>
      </c>
      <c r="Q227" s="158">
        <v>0</v>
      </c>
      <c r="R227" s="158">
        <f t="shared" si="42"/>
        <v>0</v>
      </c>
      <c r="S227" s="158">
        <v>0</v>
      </c>
      <c r="T227" s="159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88</v>
      </c>
      <c r="AT227" s="160" t="s">
        <v>142</v>
      </c>
      <c r="AU227" s="160" t="s">
        <v>82</v>
      </c>
      <c r="AY227" s="14" t="s">
        <v>140</v>
      </c>
      <c r="BE227" s="161">
        <f t="shared" si="44"/>
        <v>0</v>
      </c>
      <c r="BF227" s="161">
        <f t="shared" si="45"/>
        <v>0</v>
      </c>
      <c r="BG227" s="161">
        <f t="shared" si="46"/>
        <v>0</v>
      </c>
      <c r="BH227" s="161">
        <f t="shared" si="47"/>
        <v>0</v>
      </c>
      <c r="BI227" s="161">
        <f t="shared" si="48"/>
        <v>0</v>
      </c>
      <c r="BJ227" s="14" t="s">
        <v>82</v>
      </c>
      <c r="BK227" s="161">
        <f t="shared" si="49"/>
        <v>0</v>
      </c>
      <c r="BL227" s="14" t="s">
        <v>88</v>
      </c>
      <c r="BM227" s="160" t="s">
        <v>467</v>
      </c>
    </row>
    <row r="228" spans="1:65" s="2" customFormat="1" ht="21.75" customHeight="1">
      <c r="A228" s="29"/>
      <c r="B228" s="147"/>
      <c r="C228" s="148" t="s">
        <v>468</v>
      </c>
      <c r="D228" s="148" t="s">
        <v>142</v>
      </c>
      <c r="E228" s="149" t="s">
        <v>469</v>
      </c>
      <c r="F228" s="150" t="s">
        <v>470</v>
      </c>
      <c r="G228" s="151" t="s">
        <v>145</v>
      </c>
      <c r="H228" s="152">
        <v>2.758</v>
      </c>
      <c r="I228" s="153"/>
      <c r="J228" s="154">
        <f t="shared" si="40"/>
        <v>0</v>
      </c>
      <c r="K228" s="155"/>
      <c r="L228" s="30"/>
      <c r="M228" s="156" t="s">
        <v>1</v>
      </c>
      <c r="N228" s="157" t="s">
        <v>39</v>
      </c>
      <c r="O228" s="58"/>
      <c r="P228" s="158">
        <f t="shared" si="41"/>
        <v>0</v>
      </c>
      <c r="Q228" s="158">
        <v>0</v>
      </c>
      <c r="R228" s="158">
        <f t="shared" si="42"/>
        <v>0</v>
      </c>
      <c r="S228" s="158">
        <v>0</v>
      </c>
      <c r="T228" s="159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88</v>
      </c>
      <c r="AT228" s="160" t="s">
        <v>142</v>
      </c>
      <c r="AU228" s="160" t="s">
        <v>82</v>
      </c>
      <c r="AY228" s="14" t="s">
        <v>140</v>
      </c>
      <c r="BE228" s="161">
        <f t="shared" si="44"/>
        <v>0</v>
      </c>
      <c r="BF228" s="161">
        <f t="shared" si="45"/>
        <v>0</v>
      </c>
      <c r="BG228" s="161">
        <f t="shared" si="46"/>
        <v>0</v>
      </c>
      <c r="BH228" s="161">
        <f t="shared" si="47"/>
        <v>0</v>
      </c>
      <c r="BI228" s="161">
        <f t="shared" si="48"/>
        <v>0</v>
      </c>
      <c r="BJ228" s="14" t="s">
        <v>82</v>
      </c>
      <c r="BK228" s="161">
        <f t="shared" si="49"/>
        <v>0</v>
      </c>
      <c r="BL228" s="14" t="s">
        <v>88</v>
      </c>
      <c r="BM228" s="160" t="s">
        <v>471</v>
      </c>
    </row>
    <row r="229" spans="1:65" s="2" customFormat="1" ht="33" customHeight="1">
      <c r="A229" s="29"/>
      <c r="B229" s="147"/>
      <c r="C229" s="148" t="s">
        <v>472</v>
      </c>
      <c r="D229" s="148" t="s">
        <v>142</v>
      </c>
      <c r="E229" s="149" t="s">
        <v>473</v>
      </c>
      <c r="F229" s="150" t="s">
        <v>474</v>
      </c>
      <c r="G229" s="151" t="s">
        <v>209</v>
      </c>
      <c r="H229" s="152">
        <v>371.7</v>
      </c>
      <c r="I229" s="153"/>
      <c r="J229" s="154">
        <f t="shared" si="40"/>
        <v>0</v>
      </c>
      <c r="K229" s="155"/>
      <c r="L229" s="30"/>
      <c r="M229" s="156" t="s">
        <v>1</v>
      </c>
      <c r="N229" s="157" t="s">
        <v>39</v>
      </c>
      <c r="O229" s="58"/>
      <c r="P229" s="158">
        <f t="shared" si="41"/>
        <v>0</v>
      </c>
      <c r="Q229" s="158">
        <v>8.8059999999999999E-2</v>
      </c>
      <c r="R229" s="158">
        <f t="shared" si="42"/>
        <v>32.731901999999998</v>
      </c>
      <c r="S229" s="158">
        <v>0</v>
      </c>
      <c r="T229" s="159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88</v>
      </c>
      <c r="AT229" s="160" t="s">
        <v>142</v>
      </c>
      <c r="AU229" s="160" t="s">
        <v>82</v>
      </c>
      <c r="AY229" s="14" t="s">
        <v>140</v>
      </c>
      <c r="BE229" s="161">
        <f t="shared" si="44"/>
        <v>0</v>
      </c>
      <c r="BF229" s="161">
        <f t="shared" si="45"/>
        <v>0</v>
      </c>
      <c r="BG229" s="161">
        <f t="shared" si="46"/>
        <v>0</v>
      </c>
      <c r="BH229" s="161">
        <f t="shared" si="47"/>
        <v>0</v>
      </c>
      <c r="BI229" s="161">
        <f t="shared" si="48"/>
        <v>0</v>
      </c>
      <c r="BJ229" s="14" t="s">
        <v>82</v>
      </c>
      <c r="BK229" s="161">
        <f t="shared" si="49"/>
        <v>0</v>
      </c>
      <c r="BL229" s="14" t="s">
        <v>88</v>
      </c>
      <c r="BM229" s="160" t="s">
        <v>475</v>
      </c>
    </row>
    <row r="230" spans="1:65" s="2" customFormat="1" ht="24.15" customHeight="1">
      <c r="A230" s="29"/>
      <c r="B230" s="147"/>
      <c r="C230" s="148" t="s">
        <v>476</v>
      </c>
      <c r="D230" s="148" t="s">
        <v>142</v>
      </c>
      <c r="E230" s="149" t="s">
        <v>477</v>
      </c>
      <c r="F230" s="150" t="s">
        <v>478</v>
      </c>
      <c r="G230" s="151" t="s">
        <v>267</v>
      </c>
      <c r="H230" s="152">
        <v>5</v>
      </c>
      <c r="I230" s="153"/>
      <c r="J230" s="154">
        <f t="shared" si="40"/>
        <v>0</v>
      </c>
      <c r="K230" s="155"/>
      <c r="L230" s="30"/>
      <c r="M230" s="156" t="s">
        <v>1</v>
      </c>
      <c r="N230" s="157" t="s">
        <v>39</v>
      </c>
      <c r="O230" s="58"/>
      <c r="P230" s="158">
        <f t="shared" si="41"/>
        <v>0</v>
      </c>
      <c r="Q230" s="158">
        <v>0</v>
      </c>
      <c r="R230" s="158">
        <f t="shared" si="42"/>
        <v>0</v>
      </c>
      <c r="S230" s="158">
        <v>0</v>
      </c>
      <c r="T230" s="159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88</v>
      </c>
      <c r="AT230" s="160" t="s">
        <v>142</v>
      </c>
      <c r="AU230" s="160" t="s">
        <v>82</v>
      </c>
      <c r="AY230" s="14" t="s">
        <v>140</v>
      </c>
      <c r="BE230" s="161">
        <f t="shared" si="44"/>
        <v>0</v>
      </c>
      <c r="BF230" s="161">
        <f t="shared" si="45"/>
        <v>0</v>
      </c>
      <c r="BG230" s="161">
        <f t="shared" si="46"/>
        <v>0</v>
      </c>
      <c r="BH230" s="161">
        <f t="shared" si="47"/>
        <v>0</v>
      </c>
      <c r="BI230" s="161">
        <f t="shared" si="48"/>
        <v>0</v>
      </c>
      <c r="BJ230" s="14" t="s">
        <v>82</v>
      </c>
      <c r="BK230" s="161">
        <f t="shared" si="49"/>
        <v>0</v>
      </c>
      <c r="BL230" s="14" t="s">
        <v>88</v>
      </c>
      <c r="BM230" s="160" t="s">
        <v>479</v>
      </c>
    </row>
    <row r="231" spans="1:65" s="2" customFormat="1" ht="24.15" customHeight="1">
      <c r="A231" s="29"/>
      <c r="B231" s="147"/>
      <c r="C231" s="148" t="s">
        <v>480</v>
      </c>
      <c r="D231" s="148" t="s">
        <v>142</v>
      </c>
      <c r="E231" s="149" t="s">
        <v>481</v>
      </c>
      <c r="F231" s="150" t="s">
        <v>482</v>
      </c>
      <c r="G231" s="151" t="s">
        <v>267</v>
      </c>
      <c r="H231" s="152">
        <v>11</v>
      </c>
      <c r="I231" s="153"/>
      <c r="J231" s="154">
        <f t="shared" si="40"/>
        <v>0</v>
      </c>
      <c r="K231" s="155"/>
      <c r="L231" s="30"/>
      <c r="M231" s="156" t="s">
        <v>1</v>
      </c>
      <c r="N231" s="157" t="s">
        <v>39</v>
      </c>
      <c r="O231" s="58"/>
      <c r="P231" s="158">
        <f t="shared" si="41"/>
        <v>0</v>
      </c>
      <c r="Q231" s="158">
        <v>0</v>
      </c>
      <c r="R231" s="158">
        <f t="shared" si="42"/>
        <v>0</v>
      </c>
      <c r="S231" s="158">
        <v>0</v>
      </c>
      <c r="T231" s="159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88</v>
      </c>
      <c r="AT231" s="160" t="s">
        <v>142</v>
      </c>
      <c r="AU231" s="160" t="s">
        <v>82</v>
      </c>
      <c r="AY231" s="14" t="s">
        <v>140</v>
      </c>
      <c r="BE231" s="161">
        <f t="shared" si="44"/>
        <v>0</v>
      </c>
      <c r="BF231" s="161">
        <f t="shared" si="45"/>
        <v>0</v>
      </c>
      <c r="BG231" s="161">
        <f t="shared" si="46"/>
        <v>0</v>
      </c>
      <c r="BH231" s="161">
        <f t="shared" si="47"/>
        <v>0</v>
      </c>
      <c r="BI231" s="161">
        <f t="shared" si="48"/>
        <v>0</v>
      </c>
      <c r="BJ231" s="14" t="s">
        <v>82</v>
      </c>
      <c r="BK231" s="161">
        <f t="shared" si="49"/>
        <v>0</v>
      </c>
      <c r="BL231" s="14" t="s">
        <v>88</v>
      </c>
      <c r="BM231" s="160" t="s">
        <v>483</v>
      </c>
    </row>
    <row r="232" spans="1:65" s="2" customFormat="1" ht="21.75" customHeight="1">
      <c r="A232" s="29"/>
      <c r="B232" s="147"/>
      <c r="C232" s="162" t="s">
        <v>484</v>
      </c>
      <c r="D232" s="162" t="s">
        <v>193</v>
      </c>
      <c r="E232" s="163" t="s">
        <v>485</v>
      </c>
      <c r="F232" s="164" t="s">
        <v>486</v>
      </c>
      <c r="G232" s="165" t="s">
        <v>267</v>
      </c>
      <c r="H232" s="166">
        <v>1</v>
      </c>
      <c r="I232" s="167"/>
      <c r="J232" s="168">
        <f t="shared" si="40"/>
        <v>0</v>
      </c>
      <c r="K232" s="169"/>
      <c r="L232" s="170"/>
      <c r="M232" s="171" t="s">
        <v>1</v>
      </c>
      <c r="N232" s="172" t="s">
        <v>39</v>
      </c>
      <c r="O232" s="58"/>
      <c r="P232" s="158">
        <f t="shared" si="41"/>
        <v>0</v>
      </c>
      <c r="Q232" s="158">
        <v>1.0500000000000001E-2</v>
      </c>
      <c r="R232" s="158">
        <f t="shared" si="42"/>
        <v>1.0500000000000001E-2</v>
      </c>
      <c r="S232" s="158">
        <v>0</v>
      </c>
      <c r="T232" s="159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167</v>
      </c>
      <c r="AT232" s="160" t="s">
        <v>193</v>
      </c>
      <c r="AU232" s="160" t="s">
        <v>82</v>
      </c>
      <c r="AY232" s="14" t="s">
        <v>140</v>
      </c>
      <c r="BE232" s="161">
        <f t="shared" si="44"/>
        <v>0</v>
      </c>
      <c r="BF232" s="161">
        <f t="shared" si="45"/>
        <v>0</v>
      </c>
      <c r="BG232" s="161">
        <f t="shared" si="46"/>
        <v>0</v>
      </c>
      <c r="BH232" s="161">
        <f t="shared" si="47"/>
        <v>0</v>
      </c>
      <c r="BI232" s="161">
        <f t="shared" si="48"/>
        <v>0</v>
      </c>
      <c r="BJ232" s="14" t="s">
        <v>82</v>
      </c>
      <c r="BK232" s="161">
        <f t="shared" si="49"/>
        <v>0</v>
      </c>
      <c r="BL232" s="14" t="s">
        <v>88</v>
      </c>
      <c r="BM232" s="160" t="s">
        <v>487</v>
      </c>
    </row>
    <row r="233" spans="1:65" s="2" customFormat="1" ht="21.75" customHeight="1">
      <c r="A233" s="29"/>
      <c r="B233" s="147"/>
      <c r="C233" s="162" t="s">
        <v>488</v>
      </c>
      <c r="D233" s="162" t="s">
        <v>193</v>
      </c>
      <c r="E233" s="163" t="s">
        <v>489</v>
      </c>
      <c r="F233" s="164" t="s">
        <v>490</v>
      </c>
      <c r="G233" s="165" t="s">
        <v>267</v>
      </c>
      <c r="H233" s="166">
        <v>12</v>
      </c>
      <c r="I233" s="167"/>
      <c r="J233" s="168">
        <f t="shared" si="40"/>
        <v>0</v>
      </c>
      <c r="K233" s="169"/>
      <c r="L233" s="170"/>
      <c r="M233" s="171" t="s">
        <v>1</v>
      </c>
      <c r="N233" s="172" t="s">
        <v>39</v>
      </c>
      <c r="O233" s="58"/>
      <c r="P233" s="158">
        <f t="shared" si="41"/>
        <v>0</v>
      </c>
      <c r="Q233" s="158">
        <v>1.1299999999999999E-2</v>
      </c>
      <c r="R233" s="158">
        <f t="shared" si="42"/>
        <v>0.1356</v>
      </c>
      <c r="S233" s="158">
        <v>0</v>
      </c>
      <c r="T233" s="159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167</v>
      </c>
      <c r="AT233" s="160" t="s">
        <v>193</v>
      </c>
      <c r="AU233" s="160" t="s">
        <v>82</v>
      </c>
      <c r="AY233" s="14" t="s">
        <v>140</v>
      </c>
      <c r="BE233" s="161">
        <f t="shared" si="44"/>
        <v>0</v>
      </c>
      <c r="BF233" s="161">
        <f t="shared" si="45"/>
        <v>0</v>
      </c>
      <c r="BG233" s="161">
        <f t="shared" si="46"/>
        <v>0</v>
      </c>
      <c r="BH233" s="161">
        <f t="shared" si="47"/>
        <v>0</v>
      </c>
      <c r="BI233" s="161">
        <f t="shared" si="48"/>
        <v>0</v>
      </c>
      <c r="BJ233" s="14" t="s">
        <v>82</v>
      </c>
      <c r="BK233" s="161">
        <f t="shared" si="49"/>
        <v>0</v>
      </c>
      <c r="BL233" s="14" t="s">
        <v>88</v>
      </c>
      <c r="BM233" s="160" t="s">
        <v>491</v>
      </c>
    </row>
    <row r="234" spans="1:65" s="2" customFormat="1" ht="21.75" customHeight="1">
      <c r="A234" s="29"/>
      <c r="B234" s="147"/>
      <c r="C234" s="162" t="s">
        <v>492</v>
      </c>
      <c r="D234" s="162" t="s">
        <v>193</v>
      </c>
      <c r="E234" s="163" t="s">
        <v>493</v>
      </c>
      <c r="F234" s="164" t="s">
        <v>494</v>
      </c>
      <c r="G234" s="165" t="s">
        <v>267</v>
      </c>
      <c r="H234" s="166">
        <v>2</v>
      </c>
      <c r="I234" s="167"/>
      <c r="J234" s="168">
        <f t="shared" si="40"/>
        <v>0</v>
      </c>
      <c r="K234" s="169"/>
      <c r="L234" s="170"/>
      <c r="M234" s="171" t="s">
        <v>1</v>
      </c>
      <c r="N234" s="172" t="s">
        <v>39</v>
      </c>
      <c r="O234" s="58"/>
      <c r="P234" s="158">
        <f t="shared" si="41"/>
        <v>0</v>
      </c>
      <c r="Q234" s="158">
        <v>1.43E-2</v>
      </c>
      <c r="R234" s="158">
        <f t="shared" si="42"/>
        <v>2.86E-2</v>
      </c>
      <c r="S234" s="158">
        <v>0</v>
      </c>
      <c r="T234" s="159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167</v>
      </c>
      <c r="AT234" s="160" t="s">
        <v>193</v>
      </c>
      <c r="AU234" s="160" t="s">
        <v>82</v>
      </c>
      <c r="AY234" s="14" t="s">
        <v>140</v>
      </c>
      <c r="BE234" s="161">
        <f t="shared" si="44"/>
        <v>0</v>
      </c>
      <c r="BF234" s="161">
        <f t="shared" si="45"/>
        <v>0</v>
      </c>
      <c r="BG234" s="161">
        <f t="shared" si="46"/>
        <v>0</v>
      </c>
      <c r="BH234" s="161">
        <f t="shared" si="47"/>
        <v>0</v>
      </c>
      <c r="BI234" s="161">
        <f t="shared" si="48"/>
        <v>0</v>
      </c>
      <c r="BJ234" s="14" t="s">
        <v>82</v>
      </c>
      <c r="BK234" s="161">
        <f t="shared" si="49"/>
        <v>0</v>
      </c>
      <c r="BL234" s="14" t="s">
        <v>88</v>
      </c>
      <c r="BM234" s="160" t="s">
        <v>495</v>
      </c>
    </row>
    <row r="235" spans="1:65" s="2" customFormat="1" ht="21.75" customHeight="1">
      <c r="A235" s="29"/>
      <c r="B235" s="147"/>
      <c r="C235" s="162" t="s">
        <v>496</v>
      </c>
      <c r="D235" s="162" t="s">
        <v>193</v>
      </c>
      <c r="E235" s="163" t="s">
        <v>497</v>
      </c>
      <c r="F235" s="164" t="s">
        <v>498</v>
      </c>
      <c r="G235" s="165" t="s">
        <v>267</v>
      </c>
      <c r="H235" s="166">
        <v>1</v>
      </c>
      <c r="I235" s="167"/>
      <c r="J235" s="168">
        <f t="shared" si="40"/>
        <v>0</v>
      </c>
      <c r="K235" s="169"/>
      <c r="L235" s="170"/>
      <c r="M235" s="171" t="s">
        <v>1</v>
      </c>
      <c r="N235" s="172" t="s">
        <v>39</v>
      </c>
      <c r="O235" s="58"/>
      <c r="P235" s="158">
        <f t="shared" si="41"/>
        <v>0</v>
      </c>
      <c r="Q235" s="158">
        <v>1.37E-2</v>
      </c>
      <c r="R235" s="158">
        <f t="shared" si="42"/>
        <v>1.37E-2</v>
      </c>
      <c r="S235" s="158">
        <v>0</v>
      </c>
      <c r="T235" s="159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167</v>
      </c>
      <c r="AT235" s="160" t="s">
        <v>193</v>
      </c>
      <c r="AU235" s="160" t="s">
        <v>82</v>
      </c>
      <c r="AY235" s="14" t="s">
        <v>140</v>
      </c>
      <c r="BE235" s="161">
        <f t="shared" si="44"/>
        <v>0</v>
      </c>
      <c r="BF235" s="161">
        <f t="shared" si="45"/>
        <v>0</v>
      </c>
      <c r="BG235" s="161">
        <f t="shared" si="46"/>
        <v>0</v>
      </c>
      <c r="BH235" s="161">
        <f t="shared" si="47"/>
        <v>0</v>
      </c>
      <c r="BI235" s="161">
        <f t="shared" si="48"/>
        <v>0</v>
      </c>
      <c r="BJ235" s="14" t="s">
        <v>82</v>
      </c>
      <c r="BK235" s="161">
        <f t="shared" si="49"/>
        <v>0</v>
      </c>
      <c r="BL235" s="14" t="s">
        <v>88</v>
      </c>
      <c r="BM235" s="160" t="s">
        <v>499</v>
      </c>
    </row>
    <row r="236" spans="1:65" s="12" customFormat="1" ht="22.8" customHeight="1">
      <c r="B236" s="134"/>
      <c r="D236" s="135" t="s">
        <v>72</v>
      </c>
      <c r="E236" s="145" t="s">
        <v>171</v>
      </c>
      <c r="F236" s="145" t="s">
        <v>500</v>
      </c>
      <c r="I236" s="137"/>
      <c r="J236" s="146">
        <f>BK236</f>
        <v>0</v>
      </c>
      <c r="L236" s="134"/>
      <c r="M236" s="139"/>
      <c r="N236" s="140"/>
      <c r="O236" s="140"/>
      <c r="P236" s="141">
        <f>SUM(P237:P272)</f>
        <v>0</v>
      </c>
      <c r="Q236" s="140"/>
      <c r="R236" s="141">
        <f>SUM(R237:R272)</f>
        <v>7.5952000000000006E-2</v>
      </c>
      <c r="S236" s="140"/>
      <c r="T236" s="142">
        <f>SUM(T237:T272)</f>
        <v>0</v>
      </c>
      <c r="AR236" s="135" t="s">
        <v>78</v>
      </c>
      <c r="AT236" s="143" t="s">
        <v>72</v>
      </c>
      <c r="AU236" s="143" t="s">
        <v>78</v>
      </c>
      <c r="AY236" s="135" t="s">
        <v>140</v>
      </c>
      <c r="BK236" s="144">
        <f>SUM(BK237:BK272)</f>
        <v>0</v>
      </c>
    </row>
    <row r="237" spans="1:65" s="2" customFormat="1" ht="37.799999999999997" customHeight="1">
      <c r="A237" s="29"/>
      <c r="B237" s="147"/>
      <c r="C237" s="148" t="s">
        <v>501</v>
      </c>
      <c r="D237" s="148" t="s">
        <v>142</v>
      </c>
      <c r="E237" s="149" t="s">
        <v>502</v>
      </c>
      <c r="F237" s="150" t="s">
        <v>503</v>
      </c>
      <c r="G237" s="151" t="s">
        <v>250</v>
      </c>
      <c r="H237" s="152">
        <v>3.2</v>
      </c>
      <c r="I237" s="153"/>
      <c r="J237" s="154">
        <f t="shared" ref="J237:J272" si="50">ROUND(I237*H237,2)</f>
        <v>0</v>
      </c>
      <c r="K237" s="155"/>
      <c r="L237" s="30"/>
      <c r="M237" s="156" t="s">
        <v>1</v>
      </c>
      <c r="N237" s="157" t="s">
        <v>39</v>
      </c>
      <c r="O237" s="58"/>
      <c r="P237" s="158">
        <f t="shared" ref="P237:P272" si="51">O237*H237</f>
        <v>0</v>
      </c>
      <c r="Q237" s="158">
        <v>0</v>
      </c>
      <c r="R237" s="158">
        <f t="shared" ref="R237:R272" si="52">Q237*H237</f>
        <v>0</v>
      </c>
      <c r="S237" s="158">
        <v>0</v>
      </c>
      <c r="T237" s="159">
        <f t="shared" ref="T237:T272" si="53"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88</v>
      </c>
      <c r="AT237" s="160" t="s">
        <v>142</v>
      </c>
      <c r="AU237" s="160" t="s">
        <v>82</v>
      </c>
      <c r="AY237" s="14" t="s">
        <v>140</v>
      </c>
      <c r="BE237" s="161">
        <f t="shared" ref="BE237:BE272" si="54">IF(N237="základná",J237,0)</f>
        <v>0</v>
      </c>
      <c r="BF237" s="161">
        <f t="shared" ref="BF237:BF272" si="55">IF(N237="znížená",J237,0)</f>
        <v>0</v>
      </c>
      <c r="BG237" s="161">
        <f t="shared" ref="BG237:BG272" si="56">IF(N237="zákl. prenesená",J237,0)</f>
        <v>0</v>
      </c>
      <c r="BH237" s="161">
        <f t="shared" ref="BH237:BH272" si="57">IF(N237="zníž. prenesená",J237,0)</f>
        <v>0</v>
      </c>
      <c r="BI237" s="161">
        <f t="shared" ref="BI237:BI272" si="58">IF(N237="nulová",J237,0)</f>
        <v>0</v>
      </c>
      <c r="BJ237" s="14" t="s">
        <v>82</v>
      </c>
      <c r="BK237" s="161">
        <f t="shared" ref="BK237:BK272" si="59">ROUND(I237*H237,2)</f>
        <v>0</v>
      </c>
      <c r="BL237" s="14" t="s">
        <v>88</v>
      </c>
      <c r="BM237" s="160" t="s">
        <v>504</v>
      </c>
    </row>
    <row r="238" spans="1:65" s="2" customFormat="1" ht="16.5" customHeight="1">
      <c r="A238" s="29"/>
      <c r="B238" s="147"/>
      <c r="C238" s="162" t="s">
        <v>505</v>
      </c>
      <c r="D238" s="162" t="s">
        <v>193</v>
      </c>
      <c r="E238" s="163" t="s">
        <v>506</v>
      </c>
      <c r="F238" s="164" t="s">
        <v>507</v>
      </c>
      <c r="G238" s="165" t="s">
        <v>267</v>
      </c>
      <c r="H238" s="166">
        <v>3.2320000000000002</v>
      </c>
      <c r="I238" s="167"/>
      <c r="J238" s="168">
        <f t="shared" si="50"/>
        <v>0</v>
      </c>
      <c r="K238" s="169"/>
      <c r="L238" s="170"/>
      <c r="M238" s="171" t="s">
        <v>1</v>
      </c>
      <c r="N238" s="172" t="s">
        <v>39</v>
      </c>
      <c r="O238" s="58"/>
      <c r="P238" s="158">
        <f t="shared" si="51"/>
        <v>0</v>
      </c>
      <c r="Q238" s="158">
        <v>2.35E-2</v>
      </c>
      <c r="R238" s="158">
        <f t="shared" si="52"/>
        <v>7.5952000000000006E-2</v>
      </c>
      <c r="S238" s="158">
        <v>0</v>
      </c>
      <c r="T238" s="159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167</v>
      </c>
      <c r="AT238" s="160" t="s">
        <v>193</v>
      </c>
      <c r="AU238" s="160" t="s">
        <v>82</v>
      </c>
      <c r="AY238" s="14" t="s">
        <v>140</v>
      </c>
      <c r="BE238" s="161">
        <f t="shared" si="54"/>
        <v>0</v>
      </c>
      <c r="BF238" s="161">
        <f t="shared" si="55"/>
        <v>0</v>
      </c>
      <c r="BG238" s="161">
        <f t="shared" si="56"/>
        <v>0</v>
      </c>
      <c r="BH238" s="161">
        <f t="shared" si="57"/>
        <v>0</v>
      </c>
      <c r="BI238" s="161">
        <f t="shared" si="58"/>
        <v>0</v>
      </c>
      <c r="BJ238" s="14" t="s">
        <v>82</v>
      </c>
      <c r="BK238" s="161">
        <f t="shared" si="59"/>
        <v>0</v>
      </c>
      <c r="BL238" s="14" t="s">
        <v>88</v>
      </c>
      <c r="BM238" s="160" t="s">
        <v>508</v>
      </c>
    </row>
    <row r="239" spans="1:65" s="2" customFormat="1" ht="24.15" customHeight="1">
      <c r="A239" s="29"/>
      <c r="B239" s="147"/>
      <c r="C239" s="148" t="s">
        <v>509</v>
      </c>
      <c r="D239" s="148" t="s">
        <v>142</v>
      </c>
      <c r="E239" s="149" t="s">
        <v>510</v>
      </c>
      <c r="F239" s="150" t="s">
        <v>511</v>
      </c>
      <c r="G239" s="151" t="s">
        <v>250</v>
      </c>
      <c r="H239" s="152">
        <v>18.3</v>
      </c>
      <c r="I239" s="153"/>
      <c r="J239" s="154">
        <f t="shared" si="50"/>
        <v>0</v>
      </c>
      <c r="K239" s="155"/>
      <c r="L239" s="30"/>
      <c r="M239" s="156" t="s">
        <v>1</v>
      </c>
      <c r="N239" s="157" t="s">
        <v>39</v>
      </c>
      <c r="O239" s="58"/>
      <c r="P239" s="158">
        <f t="shared" si="51"/>
        <v>0</v>
      </c>
      <c r="Q239" s="158">
        <v>0</v>
      </c>
      <c r="R239" s="158">
        <f t="shared" si="52"/>
        <v>0</v>
      </c>
      <c r="S239" s="158">
        <v>0</v>
      </c>
      <c r="T239" s="159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88</v>
      </c>
      <c r="AT239" s="160" t="s">
        <v>142</v>
      </c>
      <c r="AU239" s="160" t="s">
        <v>82</v>
      </c>
      <c r="AY239" s="14" t="s">
        <v>140</v>
      </c>
      <c r="BE239" s="161">
        <f t="shared" si="54"/>
        <v>0</v>
      </c>
      <c r="BF239" s="161">
        <f t="shared" si="55"/>
        <v>0</v>
      </c>
      <c r="BG239" s="161">
        <f t="shared" si="56"/>
        <v>0</v>
      </c>
      <c r="BH239" s="161">
        <f t="shared" si="57"/>
        <v>0</v>
      </c>
      <c r="BI239" s="161">
        <f t="shared" si="58"/>
        <v>0</v>
      </c>
      <c r="BJ239" s="14" t="s">
        <v>82</v>
      </c>
      <c r="BK239" s="161">
        <f t="shared" si="59"/>
        <v>0</v>
      </c>
      <c r="BL239" s="14" t="s">
        <v>88</v>
      </c>
      <c r="BM239" s="160" t="s">
        <v>512</v>
      </c>
    </row>
    <row r="240" spans="1:65" s="2" customFormat="1" ht="33" customHeight="1">
      <c r="A240" s="29"/>
      <c r="B240" s="147"/>
      <c r="C240" s="148" t="s">
        <v>513</v>
      </c>
      <c r="D240" s="148" t="s">
        <v>142</v>
      </c>
      <c r="E240" s="149" t="s">
        <v>514</v>
      </c>
      <c r="F240" s="150" t="s">
        <v>515</v>
      </c>
      <c r="G240" s="151" t="s">
        <v>209</v>
      </c>
      <c r="H240" s="152">
        <v>442.26</v>
      </c>
      <c r="I240" s="153"/>
      <c r="J240" s="154">
        <f t="shared" si="50"/>
        <v>0</v>
      </c>
      <c r="K240" s="155"/>
      <c r="L240" s="30"/>
      <c r="M240" s="156" t="s">
        <v>1</v>
      </c>
      <c r="N240" s="157" t="s">
        <v>39</v>
      </c>
      <c r="O240" s="58"/>
      <c r="P240" s="158">
        <f t="shared" si="51"/>
        <v>0</v>
      </c>
      <c r="Q240" s="158">
        <v>0</v>
      </c>
      <c r="R240" s="158">
        <f t="shared" si="52"/>
        <v>0</v>
      </c>
      <c r="S240" s="158">
        <v>0</v>
      </c>
      <c r="T240" s="159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88</v>
      </c>
      <c r="AT240" s="160" t="s">
        <v>142</v>
      </c>
      <c r="AU240" s="160" t="s">
        <v>82</v>
      </c>
      <c r="AY240" s="14" t="s">
        <v>140</v>
      </c>
      <c r="BE240" s="161">
        <f t="shared" si="54"/>
        <v>0</v>
      </c>
      <c r="BF240" s="161">
        <f t="shared" si="55"/>
        <v>0</v>
      </c>
      <c r="BG240" s="161">
        <f t="shared" si="56"/>
        <v>0</v>
      </c>
      <c r="BH240" s="161">
        <f t="shared" si="57"/>
        <v>0</v>
      </c>
      <c r="BI240" s="161">
        <f t="shared" si="58"/>
        <v>0</v>
      </c>
      <c r="BJ240" s="14" t="s">
        <v>82</v>
      </c>
      <c r="BK240" s="161">
        <f t="shared" si="59"/>
        <v>0</v>
      </c>
      <c r="BL240" s="14" t="s">
        <v>88</v>
      </c>
      <c r="BM240" s="160" t="s">
        <v>516</v>
      </c>
    </row>
    <row r="241" spans="1:65" s="2" customFormat="1" ht="44.25" customHeight="1">
      <c r="A241" s="29"/>
      <c r="B241" s="147"/>
      <c r="C241" s="148" t="s">
        <v>517</v>
      </c>
      <c r="D241" s="148" t="s">
        <v>142</v>
      </c>
      <c r="E241" s="149" t="s">
        <v>518</v>
      </c>
      <c r="F241" s="150" t="s">
        <v>519</v>
      </c>
      <c r="G241" s="151" t="s">
        <v>209</v>
      </c>
      <c r="H241" s="152">
        <v>1326.78</v>
      </c>
      <c r="I241" s="153"/>
      <c r="J241" s="154">
        <f t="shared" si="50"/>
        <v>0</v>
      </c>
      <c r="K241" s="155"/>
      <c r="L241" s="30"/>
      <c r="M241" s="156" t="s">
        <v>1</v>
      </c>
      <c r="N241" s="157" t="s">
        <v>39</v>
      </c>
      <c r="O241" s="58"/>
      <c r="P241" s="158">
        <f t="shared" si="51"/>
        <v>0</v>
      </c>
      <c r="Q241" s="158">
        <v>0</v>
      </c>
      <c r="R241" s="158">
        <f t="shared" si="52"/>
        <v>0</v>
      </c>
      <c r="S241" s="158">
        <v>0</v>
      </c>
      <c r="T241" s="159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88</v>
      </c>
      <c r="AT241" s="160" t="s">
        <v>142</v>
      </c>
      <c r="AU241" s="160" t="s">
        <v>82</v>
      </c>
      <c r="AY241" s="14" t="s">
        <v>140</v>
      </c>
      <c r="BE241" s="161">
        <f t="shared" si="54"/>
        <v>0</v>
      </c>
      <c r="BF241" s="161">
        <f t="shared" si="55"/>
        <v>0</v>
      </c>
      <c r="BG241" s="161">
        <f t="shared" si="56"/>
        <v>0</v>
      </c>
      <c r="BH241" s="161">
        <f t="shared" si="57"/>
        <v>0</v>
      </c>
      <c r="BI241" s="161">
        <f t="shared" si="58"/>
        <v>0</v>
      </c>
      <c r="BJ241" s="14" t="s">
        <v>82</v>
      </c>
      <c r="BK241" s="161">
        <f t="shared" si="59"/>
        <v>0</v>
      </c>
      <c r="BL241" s="14" t="s">
        <v>88</v>
      </c>
      <c r="BM241" s="160" t="s">
        <v>520</v>
      </c>
    </row>
    <row r="242" spans="1:65" s="2" customFormat="1" ht="33" customHeight="1">
      <c r="A242" s="29"/>
      <c r="B242" s="147"/>
      <c r="C242" s="148" t="s">
        <v>521</v>
      </c>
      <c r="D242" s="148" t="s">
        <v>142</v>
      </c>
      <c r="E242" s="149" t="s">
        <v>522</v>
      </c>
      <c r="F242" s="150" t="s">
        <v>523</v>
      </c>
      <c r="G242" s="151" t="s">
        <v>209</v>
      </c>
      <c r="H242" s="152">
        <v>442.26</v>
      </c>
      <c r="I242" s="153"/>
      <c r="J242" s="154">
        <f t="shared" si="50"/>
        <v>0</v>
      </c>
      <c r="K242" s="155"/>
      <c r="L242" s="30"/>
      <c r="M242" s="156" t="s">
        <v>1</v>
      </c>
      <c r="N242" s="157" t="s">
        <v>39</v>
      </c>
      <c r="O242" s="58"/>
      <c r="P242" s="158">
        <f t="shared" si="51"/>
        <v>0</v>
      </c>
      <c r="Q242" s="158">
        <v>0</v>
      </c>
      <c r="R242" s="158">
        <f t="shared" si="52"/>
        <v>0</v>
      </c>
      <c r="S242" s="158">
        <v>0</v>
      </c>
      <c r="T242" s="159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88</v>
      </c>
      <c r="AT242" s="160" t="s">
        <v>142</v>
      </c>
      <c r="AU242" s="160" t="s">
        <v>82</v>
      </c>
      <c r="AY242" s="14" t="s">
        <v>140</v>
      </c>
      <c r="BE242" s="161">
        <f t="shared" si="54"/>
        <v>0</v>
      </c>
      <c r="BF242" s="161">
        <f t="shared" si="55"/>
        <v>0</v>
      </c>
      <c r="BG242" s="161">
        <f t="shared" si="56"/>
        <v>0</v>
      </c>
      <c r="BH242" s="161">
        <f t="shared" si="57"/>
        <v>0</v>
      </c>
      <c r="BI242" s="161">
        <f t="shared" si="58"/>
        <v>0</v>
      </c>
      <c r="BJ242" s="14" t="s">
        <v>82</v>
      </c>
      <c r="BK242" s="161">
        <f t="shared" si="59"/>
        <v>0</v>
      </c>
      <c r="BL242" s="14" t="s">
        <v>88</v>
      </c>
      <c r="BM242" s="160" t="s">
        <v>524</v>
      </c>
    </row>
    <row r="243" spans="1:65" s="2" customFormat="1" ht="24.15" customHeight="1">
      <c r="A243" s="29"/>
      <c r="B243" s="147"/>
      <c r="C243" s="148" t="s">
        <v>525</v>
      </c>
      <c r="D243" s="148" t="s">
        <v>142</v>
      </c>
      <c r="E243" s="149" t="s">
        <v>526</v>
      </c>
      <c r="F243" s="150" t="s">
        <v>527</v>
      </c>
      <c r="G243" s="151" t="s">
        <v>209</v>
      </c>
      <c r="H243" s="152">
        <v>311.92</v>
      </c>
      <c r="I243" s="153"/>
      <c r="J243" s="154">
        <f t="shared" si="50"/>
        <v>0</v>
      </c>
      <c r="K243" s="155"/>
      <c r="L243" s="30"/>
      <c r="M243" s="156" t="s">
        <v>1</v>
      </c>
      <c r="N243" s="157" t="s">
        <v>39</v>
      </c>
      <c r="O243" s="58"/>
      <c r="P243" s="158">
        <f t="shared" si="51"/>
        <v>0</v>
      </c>
      <c r="Q243" s="158">
        <v>0</v>
      </c>
      <c r="R243" s="158">
        <f t="shared" si="52"/>
        <v>0</v>
      </c>
      <c r="S243" s="158">
        <v>0</v>
      </c>
      <c r="T243" s="159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88</v>
      </c>
      <c r="AT243" s="160" t="s">
        <v>142</v>
      </c>
      <c r="AU243" s="160" t="s">
        <v>82</v>
      </c>
      <c r="AY243" s="14" t="s">
        <v>140</v>
      </c>
      <c r="BE243" s="161">
        <f t="shared" si="54"/>
        <v>0</v>
      </c>
      <c r="BF243" s="161">
        <f t="shared" si="55"/>
        <v>0</v>
      </c>
      <c r="BG243" s="161">
        <f t="shared" si="56"/>
        <v>0</v>
      </c>
      <c r="BH243" s="161">
        <f t="shared" si="57"/>
        <v>0</v>
      </c>
      <c r="BI243" s="161">
        <f t="shared" si="58"/>
        <v>0</v>
      </c>
      <c r="BJ243" s="14" t="s">
        <v>82</v>
      </c>
      <c r="BK243" s="161">
        <f t="shared" si="59"/>
        <v>0</v>
      </c>
      <c r="BL243" s="14" t="s">
        <v>88</v>
      </c>
      <c r="BM243" s="160" t="s">
        <v>528</v>
      </c>
    </row>
    <row r="244" spans="1:65" s="2" customFormat="1" ht="16.5" customHeight="1">
      <c r="A244" s="29"/>
      <c r="B244" s="147"/>
      <c r="C244" s="148" t="s">
        <v>529</v>
      </c>
      <c r="D244" s="148" t="s">
        <v>142</v>
      </c>
      <c r="E244" s="149" t="s">
        <v>530</v>
      </c>
      <c r="F244" s="150" t="s">
        <v>531</v>
      </c>
      <c r="G244" s="151" t="s">
        <v>209</v>
      </c>
      <c r="H244" s="152">
        <v>309.49</v>
      </c>
      <c r="I244" s="153"/>
      <c r="J244" s="154">
        <f t="shared" si="50"/>
        <v>0</v>
      </c>
      <c r="K244" s="155"/>
      <c r="L244" s="30"/>
      <c r="M244" s="156" t="s">
        <v>1</v>
      </c>
      <c r="N244" s="157" t="s">
        <v>39</v>
      </c>
      <c r="O244" s="58"/>
      <c r="P244" s="158">
        <f t="shared" si="51"/>
        <v>0</v>
      </c>
      <c r="Q244" s="158">
        <v>0</v>
      </c>
      <c r="R244" s="158">
        <f t="shared" si="52"/>
        <v>0</v>
      </c>
      <c r="S244" s="158">
        <v>0</v>
      </c>
      <c r="T244" s="159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88</v>
      </c>
      <c r="AT244" s="160" t="s">
        <v>142</v>
      </c>
      <c r="AU244" s="160" t="s">
        <v>82</v>
      </c>
      <c r="AY244" s="14" t="s">
        <v>140</v>
      </c>
      <c r="BE244" s="161">
        <f t="shared" si="54"/>
        <v>0</v>
      </c>
      <c r="BF244" s="161">
        <f t="shared" si="55"/>
        <v>0</v>
      </c>
      <c r="BG244" s="161">
        <f t="shared" si="56"/>
        <v>0</v>
      </c>
      <c r="BH244" s="161">
        <f t="shared" si="57"/>
        <v>0</v>
      </c>
      <c r="BI244" s="161">
        <f t="shared" si="58"/>
        <v>0</v>
      </c>
      <c r="BJ244" s="14" t="s">
        <v>82</v>
      </c>
      <c r="BK244" s="161">
        <f t="shared" si="59"/>
        <v>0</v>
      </c>
      <c r="BL244" s="14" t="s">
        <v>88</v>
      </c>
      <c r="BM244" s="160" t="s">
        <v>532</v>
      </c>
    </row>
    <row r="245" spans="1:65" s="2" customFormat="1" ht="24.15" customHeight="1">
      <c r="A245" s="29"/>
      <c r="B245" s="147"/>
      <c r="C245" s="148" t="s">
        <v>533</v>
      </c>
      <c r="D245" s="148" t="s">
        <v>142</v>
      </c>
      <c r="E245" s="149" t="s">
        <v>534</v>
      </c>
      <c r="F245" s="150" t="s">
        <v>535</v>
      </c>
      <c r="G245" s="151" t="s">
        <v>209</v>
      </c>
      <c r="H245" s="152">
        <v>454.553</v>
      </c>
      <c r="I245" s="153"/>
      <c r="J245" s="154">
        <f t="shared" si="50"/>
        <v>0</v>
      </c>
      <c r="K245" s="155"/>
      <c r="L245" s="30"/>
      <c r="M245" s="156" t="s">
        <v>1</v>
      </c>
      <c r="N245" s="157" t="s">
        <v>39</v>
      </c>
      <c r="O245" s="58"/>
      <c r="P245" s="158">
        <f t="shared" si="51"/>
        <v>0</v>
      </c>
      <c r="Q245" s="158">
        <v>0</v>
      </c>
      <c r="R245" s="158">
        <f t="shared" si="52"/>
        <v>0</v>
      </c>
      <c r="S245" s="158">
        <v>0</v>
      </c>
      <c r="T245" s="159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88</v>
      </c>
      <c r="AT245" s="160" t="s">
        <v>142</v>
      </c>
      <c r="AU245" s="160" t="s">
        <v>82</v>
      </c>
      <c r="AY245" s="14" t="s">
        <v>140</v>
      </c>
      <c r="BE245" s="161">
        <f t="shared" si="54"/>
        <v>0</v>
      </c>
      <c r="BF245" s="161">
        <f t="shared" si="55"/>
        <v>0</v>
      </c>
      <c r="BG245" s="161">
        <f t="shared" si="56"/>
        <v>0</v>
      </c>
      <c r="BH245" s="161">
        <f t="shared" si="57"/>
        <v>0</v>
      </c>
      <c r="BI245" s="161">
        <f t="shared" si="58"/>
        <v>0</v>
      </c>
      <c r="BJ245" s="14" t="s">
        <v>82</v>
      </c>
      <c r="BK245" s="161">
        <f t="shared" si="59"/>
        <v>0</v>
      </c>
      <c r="BL245" s="14" t="s">
        <v>88</v>
      </c>
      <c r="BM245" s="160" t="s">
        <v>536</v>
      </c>
    </row>
    <row r="246" spans="1:65" s="2" customFormat="1" ht="16.5" customHeight="1">
      <c r="A246" s="29"/>
      <c r="B246" s="147"/>
      <c r="C246" s="148" t="s">
        <v>537</v>
      </c>
      <c r="D246" s="148" t="s">
        <v>142</v>
      </c>
      <c r="E246" s="149" t="s">
        <v>538</v>
      </c>
      <c r="F246" s="150" t="s">
        <v>539</v>
      </c>
      <c r="G246" s="151" t="s">
        <v>250</v>
      </c>
      <c r="H246" s="152">
        <v>90.31</v>
      </c>
      <c r="I246" s="153"/>
      <c r="J246" s="154">
        <f t="shared" si="50"/>
        <v>0</v>
      </c>
      <c r="K246" s="155"/>
      <c r="L246" s="30"/>
      <c r="M246" s="156" t="s">
        <v>1</v>
      </c>
      <c r="N246" s="157" t="s">
        <v>39</v>
      </c>
      <c r="O246" s="58"/>
      <c r="P246" s="158">
        <f t="shared" si="51"/>
        <v>0</v>
      </c>
      <c r="Q246" s="158">
        <v>0</v>
      </c>
      <c r="R246" s="158">
        <f t="shared" si="52"/>
        <v>0</v>
      </c>
      <c r="S246" s="158">
        <v>0</v>
      </c>
      <c r="T246" s="159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88</v>
      </c>
      <c r="AT246" s="160" t="s">
        <v>142</v>
      </c>
      <c r="AU246" s="160" t="s">
        <v>82</v>
      </c>
      <c r="AY246" s="14" t="s">
        <v>140</v>
      </c>
      <c r="BE246" s="161">
        <f t="shared" si="54"/>
        <v>0</v>
      </c>
      <c r="BF246" s="161">
        <f t="shared" si="55"/>
        <v>0</v>
      </c>
      <c r="BG246" s="161">
        <f t="shared" si="56"/>
        <v>0</v>
      </c>
      <c r="BH246" s="161">
        <f t="shared" si="57"/>
        <v>0</v>
      </c>
      <c r="BI246" s="161">
        <f t="shared" si="58"/>
        <v>0</v>
      </c>
      <c r="BJ246" s="14" t="s">
        <v>82</v>
      </c>
      <c r="BK246" s="161">
        <f t="shared" si="59"/>
        <v>0</v>
      </c>
      <c r="BL246" s="14" t="s">
        <v>88</v>
      </c>
      <c r="BM246" s="160" t="s">
        <v>540</v>
      </c>
    </row>
    <row r="247" spans="1:65" s="2" customFormat="1" ht="16.5" customHeight="1">
      <c r="A247" s="29"/>
      <c r="B247" s="147"/>
      <c r="C247" s="148" t="s">
        <v>541</v>
      </c>
      <c r="D247" s="148" t="s">
        <v>142</v>
      </c>
      <c r="E247" s="149" t="s">
        <v>542</v>
      </c>
      <c r="F247" s="150" t="s">
        <v>543</v>
      </c>
      <c r="G247" s="151" t="s">
        <v>250</v>
      </c>
      <c r="H247" s="152">
        <v>173.5</v>
      </c>
      <c r="I247" s="153"/>
      <c r="J247" s="154">
        <f t="shared" si="50"/>
        <v>0</v>
      </c>
      <c r="K247" s="155"/>
      <c r="L247" s="30"/>
      <c r="M247" s="156" t="s">
        <v>1</v>
      </c>
      <c r="N247" s="157" t="s">
        <v>39</v>
      </c>
      <c r="O247" s="58"/>
      <c r="P247" s="158">
        <f t="shared" si="51"/>
        <v>0</v>
      </c>
      <c r="Q247" s="158">
        <v>0</v>
      </c>
      <c r="R247" s="158">
        <f t="shared" si="52"/>
        <v>0</v>
      </c>
      <c r="S247" s="158">
        <v>0</v>
      </c>
      <c r="T247" s="159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88</v>
      </c>
      <c r="AT247" s="160" t="s">
        <v>142</v>
      </c>
      <c r="AU247" s="160" t="s">
        <v>82</v>
      </c>
      <c r="AY247" s="14" t="s">
        <v>140</v>
      </c>
      <c r="BE247" s="161">
        <f t="shared" si="54"/>
        <v>0</v>
      </c>
      <c r="BF247" s="161">
        <f t="shared" si="55"/>
        <v>0</v>
      </c>
      <c r="BG247" s="161">
        <f t="shared" si="56"/>
        <v>0</v>
      </c>
      <c r="BH247" s="161">
        <f t="shared" si="57"/>
        <v>0</v>
      </c>
      <c r="BI247" s="161">
        <f t="shared" si="58"/>
        <v>0</v>
      </c>
      <c r="BJ247" s="14" t="s">
        <v>82</v>
      </c>
      <c r="BK247" s="161">
        <f t="shared" si="59"/>
        <v>0</v>
      </c>
      <c r="BL247" s="14" t="s">
        <v>88</v>
      </c>
      <c r="BM247" s="160" t="s">
        <v>544</v>
      </c>
    </row>
    <row r="248" spans="1:65" s="2" customFormat="1" ht="16.5" customHeight="1">
      <c r="A248" s="29"/>
      <c r="B248" s="147"/>
      <c r="C248" s="148" t="s">
        <v>545</v>
      </c>
      <c r="D248" s="148" t="s">
        <v>142</v>
      </c>
      <c r="E248" s="149" t="s">
        <v>546</v>
      </c>
      <c r="F248" s="150" t="s">
        <v>547</v>
      </c>
      <c r="G248" s="151" t="s">
        <v>250</v>
      </c>
      <c r="H248" s="152">
        <v>127.2</v>
      </c>
      <c r="I248" s="153"/>
      <c r="J248" s="154">
        <f t="shared" si="50"/>
        <v>0</v>
      </c>
      <c r="K248" s="155"/>
      <c r="L248" s="30"/>
      <c r="M248" s="156" t="s">
        <v>1</v>
      </c>
      <c r="N248" s="157" t="s">
        <v>39</v>
      </c>
      <c r="O248" s="58"/>
      <c r="P248" s="158">
        <f t="shared" si="51"/>
        <v>0</v>
      </c>
      <c r="Q248" s="158">
        <v>0</v>
      </c>
      <c r="R248" s="158">
        <f t="shared" si="52"/>
        <v>0</v>
      </c>
      <c r="S248" s="158">
        <v>0</v>
      </c>
      <c r="T248" s="159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88</v>
      </c>
      <c r="AT248" s="160" t="s">
        <v>142</v>
      </c>
      <c r="AU248" s="160" t="s">
        <v>82</v>
      </c>
      <c r="AY248" s="14" t="s">
        <v>140</v>
      </c>
      <c r="BE248" s="161">
        <f t="shared" si="54"/>
        <v>0</v>
      </c>
      <c r="BF248" s="161">
        <f t="shared" si="55"/>
        <v>0</v>
      </c>
      <c r="BG248" s="161">
        <f t="shared" si="56"/>
        <v>0</v>
      </c>
      <c r="BH248" s="161">
        <f t="shared" si="57"/>
        <v>0</v>
      </c>
      <c r="BI248" s="161">
        <f t="shared" si="58"/>
        <v>0</v>
      </c>
      <c r="BJ248" s="14" t="s">
        <v>82</v>
      </c>
      <c r="BK248" s="161">
        <f t="shared" si="59"/>
        <v>0</v>
      </c>
      <c r="BL248" s="14" t="s">
        <v>88</v>
      </c>
      <c r="BM248" s="160" t="s">
        <v>548</v>
      </c>
    </row>
    <row r="249" spans="1:65" s="2" customFormat="1" ht="24.15" customHeight="1">
      <c r="A249" s="29"/>
      <c r="B249" s="147"/>
      <c r="C249" s="148" t="s">
        <v>549</v>
      </c>
      <c r="D249" s="148" t="s">
        <v>142</v>
      </c>
      <c r="E249" s="149" t="s">
        <v>550</v>
      </c>
      <c r="F249" s="150" t="s">
        <v>551</v>
      </c>
      <c r="G249" s="151" t="s">
        <v>209</v>
      </c>
      <c r="H249" s="152">
        <v>52.069000000000003</v>
      </c>
      <c r="I249" s="153"/>
      <c r="J249" s="154">
        <f t="shared" si="50"/>
        <v>0</v>
      </c>
      <c r="K249" s="155"/>
      <c r="L249" s="30"/>
      <c r="M249" s="156" t="s">
        <v>1</v>
      </c>
      <c r="N249" s="157" t="s">
        <v>39</v>
      </c>
      <c r="O249" s="58"/>
      <c r="P249" s="158">
        <f t="shared" si="51"/>
        <v>0</v>
      </c>
      <c r="Q249" s="158">
        <v>0</v>
      </c>
      <c r="R249" s="158">
        <f t="shared" si="52"/>
        <v>0</v>
      </c>
      <c r="S249" s="158">
        <v>0</v>
      </c>
      <c r="T249" s="159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88</v>
      </c>
      <c r="AT249" s="160" t="s">
        <v>142</v>
      </c>
      <c r="AU249" s="160" t="s">
        <v>82</v>
      </c>
      <c r="AY249" s="14" t="s">
        <v>140</v>
      </c>
      <c r="BE249" s="161">
        <f t="shared" si="54"/>
        <v>0</v>
      </c>
      <c r="BF249" s="161">
        <f t="shared" si="55"/>
        <v>0</v>
      </c>
      <c r="BG249" s="161">
        <f t="shared" si="56"/>
        <v>0</v>
      </c>
      <c r="BH249" s="161">
        <f t="shared" si="57"/>
        <v>0</v>
      </c>
      <c r="BI249" s="161">
        <f t="shared" si="58"/>
        <v>0</v>
      </c>
      <c r="BJ249" s="14" t="s">
        <v>82</v>
      </c>
      <c r="BK249" s="161">
        <f t="shared" si="59"/>
        <v>0</v>
      </c>
      <c r="BL249" s="14" t="s">
        <v>88</v>
      </c>
      <c r="BM249" s="160" t="s">
        <v>552</v>
      </c>
    </row>
    <row r="250" spans="1:65" s="2" customFormat="1" ht="33" customHeight="1">
      <c r="A250" s="29"/>
      <c r="B250" s="147"/>
      <c r="C250" s="148" t="s">
        <v>553</v>
      </c>
      <c r="D250" s="148" t="s">
        <v>142</v>
      </c>
      <c r="E250" s="149" t="s">
        <v>554</v>
      </c>
      <c r="F250" s="150" t="s">
        <v>555</v>
      </c>
      <c r="G250" s="151" t="s">
        <v>145</v>
      </c>
      <c r="H250" s="152">
        <v>1.986</v>
      </c>
      <c r="I250" s="153"/>
      <c r="J250" s="154">
        <f t="shared" si="50"/>
        <v>0</v>
      </c>
      <c r="K250" s="155"/>
      <c r="L250" s="30"/>
      <c r="M250" s="156" t="s">
        <v>1</v>
      </c>
      <c r="N250" s="157" t="s">
        <v>39</v>
      </c>
      <c r="O250" s="58"/>
      <c r="P250" s="158">
        <f t="shared" si="51"/>
        <v>0</v>
      </c>
      <c r="Q250" s="158">
        <v>0</v>
      </c>
      <c r="R250" s="158">
        <f t="shared" si="52"/>
        <v>0</v>
      </c>
      <c r="S250" s="158">
        <v>0</v>
      </c>
      <c r="T250" s="159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88</v>
      </c>
      <c r="AT250" s="160" t="s">
        <v>142</v>
      </c>
      <c r="AU250" s="160" t="s">
        <v>82</v>
      </c>
      <c r="AY250" s="14" t="s">
        <v>140</v>
      </c>
      <c r="BE250" s="161">
        <f t="shared" si="54"/>
        <v>0</v>
      </c>
      <c r="BF250" s="161">
        <f t="shared" si="55"/>
        <v>0</v>
      </c>
      <c r="BG250" s="161">
        <f t="shared" si="56"/>
        <v>0</v>
      </c>
      <c r="BH250" s="161">
        <f t="shared" si="57"/>
        <v>0</v>
      </c>
      <c r="BI250" s="161">
        <f t="shared" si="58"/>
        <v>0</v>
      </c>
      <c r="BJ250" s="14" t="s">
        <v>82</v>
      </c>
      <c r="BK250" s="161">
        <f t="shared" si="59"/>
        <v>0</v>
      </c>
      <c r="BL250" s="14" t="s">
        <v>88</v>
      </c>
      <c r="BM250" s="160" t="s">
        <v>556</v>
      </c>
    </row>
    <row r="251" spans="1:65" s="2" customFormat="1" ht="24.15" customHeight="1">
      <c r="A251" s="29"/>
      <c r="B251" s="147"/>
      <c r="C251" s="148" t="s">
        <v>557</v>
      </c>
      <c r="D251" s="148" t="s">
        <v>142</v>
      </c>
      <c r="E251" s="149" t="s">
        <v>558</v>
      </c>
      <c r="F251" s="150" t="s">
        <v>559</v>
      </c>
      <c r="G251" s="151" t="s">
        <v>145</v>
      </c>
      <c r="H251" s="152">
        <v>3.6</v>
      </c>
      <c r="I251" s="153"/>
      <c r="J251" s="154">
        <f t="shared" si="50"/>
        <v>0</v>
      </c>
      <c r="K251" s="155"/>
      <c r="L251" s="30"/>
      <c r="M251" s="156" t="s">
        <v>1</v>
      </c>
      <c r="N251" s="157" t="s">
        <v>39</v>
      </c>
      <c r="O251" s="58"/>
      <c r="P251" s="158">
        <f t="shared" si="51"/>
        <v>0</v>
      </c>
      <c r="Q251" s="158">
        <v>0</v>
      </c>
      <c r="R251" s="158">
        <f t="shared" si="52"/>
        <v>0</v>
      </c>
      <c r="S251" s="158">
        <v>0</v>
      </c>
      <c r="T251" s="159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60" t="s">
        <v>88</v>
      </c>
      <c r="AT251" s="160" t="s">
        <v>142</v>
      </c>
      <c r="AU251" s="160" t="s">
        <v>82</v>
      </c>
      <c r="AY251" s="14" t="s">
        <v>140</v>
      </c>
      <c r="BE251" s="161">
        <f t="shared" si="54"/>
        <v>0</v>
      </c>
      <c r="BF251" s="161">
        <f t="shared" si="55"/>
        <v>0</v>
      </c>
      <c r="BG251" s="161">
        <f t="shared" si="56"/>
        <v>0</v>
      </c>
      <c r="BH251" s="161">
        <f t="shared" si="57"/>
        <v>0</v>
      </c>
      <c r="BI251" s="161">
        <f t="shared" si="58"/>
        <v>0</v>
      </c>
      <c r="BJ251" s="14" t="s">
        <v>82</v>
      </c>
      <c r="BK251" s="161">
        <f t="shared" si="59"/>
        <v>0</v>
      </c>
      <c r="BL251" s="14" t="s">
        <v>88</v>
      </c>
      <c r="BM251" s="160" t="s">
        <v>560</v>
      </c>
    </row>
    <row r="252" spans="1:65" s="2" customFormat="1" ht="37.799999999999997" customHeight="1">
      <c r="A252" s="29"/>
      <c r="B252" s="147"/>
      <c r="C252" s="148" t="s">
        <v>561</v>
      </c>
      <c r="D252" s="148" t="s">
        <v>142</v>
      </c>
      <c r="E252" s="149" t="s">
        <v>562</v>
      </c>
      <c r="F252" s="150" t="s">
        <v>563</v>
      </c>
      <c r="G252" s="151" t="s">
        <v>145</v>
      </c>
      <c r="H252" s="152">
        <v>0.41199999999999998</v>
      </c>
      <c r="I252" s="153"/>
      <c r="J252" s="154">
        <f t="shared" si="50"/>
        <v>0</v>
      </c>
      <c r="K252" s="155"/>
      <c r="L252" s="30"/>
      <c r="M252" s="156" t="s">
        <v>1</v>
      </c>
      <c r="N252" s="157" t="s">
        <v>39</v>
      </c>
      <c r="O252" s="58"/>
      <c r="P252" s="158">
        <f t="shared" si="51"/>
        <v>0</v>
      </c>
      <c r="Q252" s="158">
        <v>0</v>
      </c>
      <c r="R252" s="158">
        <f t="shared" si="52"/>
        <v>0</v>
      </c>
      <c r="S252" s="158">
        <v>0</v>
      </c>
      <c r="T252" s="159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88</v>
      </c>
      <c r="AT252" s="160" t="s">
        <v>142</v>
      </c>
      <c r="AU252" s="160" t="s">
        <v>82</v>
      </c>
      <c r="AY252" s="14" t="s">
        <v>140</v>
      </c>
      <c r="BE252" s="161">
        <f t="shared" si="54"/>
        <v>0</v>
      </c>
      <c r="BF252" s="161">
        <f t="shared" si="55"/>
        <v>0</v>
      </c>
      <c r="BG252" s="161">
        <f t="shared" si="56"/>
        <v>0</v>
      </c>
      <c r="BH252" s="161">
        <f t="shared" si="57"/>
        <v>0</v>
      </c>
      <c r="BI252" s="161">
        <f t="shared" si="58"/>
        <v>0</v>
      </c>
      <c r="BJ252" s="14" t="s">
        <v>82</v>
      </c>
      <c r="BK252" s="161">
        <f t="shared" si="59"/>
        <v>0</v>
      </c>
      <c r="BL252" s="14" t="s">
        <v>88</v>
      </c>
      <c r="BM252" s="160" t="s">
        <v>564</v>
      </c>
    </row>
    <row r="253" spans="1:65" s="2" customFormat="1" ht="37.799999999999997" customHeight="1">
      <c r="A253" s="29"/>
      <c r="B253" s="147"/>
      <c r="C253" s="148" t="s">
        <v>565</v>
      </c>
      <c r="D253" s="148" t="s">
        <v>142</v>
      </c>
      <c r="E253" s="149" t="s">
        <v>566</v>
      </c>
      <c r="F253" s="150" t="s">
        <v>567</v>
      </c>
      <c r="G253" s="151" t="s">
        <v>145</v>
      </c>
      <c r="H253" s="152">
        <v>44.167999999999999</v>
      </c>
      <c r="I253" s="153"/>
      <c r="J253" s="154">
        <f t="shared" si="50"/>
        <v>0</v>
      </c>
      <c r="K253" s="155"/>
      <c r="L253" s="30"/>
      <c r="M253" s="156" t="s">
        <v>1</v>
      </c>
      <c r="N253" s="157" t="s">
        <v>39</v>
      </c>
      <c r="O253" s="58"/>
      <c r="P253" s="158">
        <f t="shared" si="51"/>
        <v>0</v>
      </c>
      <c r="Q253" s="158">
        <v>0</v>
      </c>
      <c r="R253" s="158">
        <f t="shared" si="52"/>
        <v>0</v>
      </c>
      <c r="S253" s="158">
        <v>0</v>
      </c>
      <c r="T253" s="159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88</v>
      </c>
      <c r="AT253" s="160" t="s">
        <v>142</v>
      </c>
      <c r="AU253" s="160" t="s">
        <v>82</v>
      </c>
      <c r="AY253" s="14" t="s">
        <v>140</v>
      </c>
      <c r="BE253" s="161">
        <f t="shared" si="54"/>
        <v>0</v>
      </c>
      <c r="BF253" s="161">
        <f t="shared" si="55"/>
        <v>0</v>
      </c>
      <c r="BG253" s="161">
        <f t="shared" si="56"/>
        <v>0</v>
      </c>
      <c r="BH253" s="161">
        <f t="shared" si="57"/>
        <v>0</v>
      </c>
      <c r="BI253" s="161">
        <f t="shared" si="58"/>
        <v>0</v>
      </c>
      <c r="BJ253" s="14" t="s">
        <v>82</v>
      </c>
      <c r="BK253" s="161">
        <f t="shared" si="59"/>
        <v>0</v>
      </c>
      <c r="BL253" s="14" t="s">
        <v>88</v>
      </c>
      <c r="BM253" s="160" t="s">
        <v>568</v>
      </c>
    </row>
    <row r="254" spans="1:65" s="2" customFormat="1" ht="37.799999999999997" customHeight="1">
      <c r="A254" s="29"/>
      <c r="B254" s="147"/>
      <c r="C254" s="148" t="s">
        <v>569</v>
      </c>
      <c r="D254" s="148" t="s">
        <v>142</v>
      </c>
      <c r="E254" s="149" t="s">
        <v>570</v>
      </c>
      <c r="F254" s="150" t="s">
        <v>571</v>
      </c>
      <c r="G254" s="151" t="s">
        <v>209</v>
      </c>
      <c r="H254" s="152">
        <v>87.31</v>
      </c>
      <c r="I254" s="153"/>
      <c r="J254" s="154">
        <f t="shared" si="50"/>
        <v>0</v>
      </c>
      <c r="K254" s="155"/>
      <c r="L254" s="30"/>
      <c r="M254" s="156" t="s">
        <v>1</v>
      </c>
      <c r="N254" s="157" t="s">
        <v>39</v>
      </c>
      <c r="O254" s="58"/>
      <c r="P254" s="158">
        <f t="shared" si="51"/>
        <v>0</v>
      </c>
      <c r="Q254" s="158">
        <v>0</v>
      </c>
      <c r="R254" s="158">
        <f t="shared" si="52"/>
        <v>0</v>
      </c>
      <c r="S254" s="158">
        <v>0</v>
      </c>
      <c r="T254" s="159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88</v>
      </c>
      <c r="AT254" s="160" t="s">
        <v>142</v>
      </c>
      <c r="AU254" s="160" t="s">
        <v>82</v>
      </c>
      <c r="AY254" s="14" t="s">
        <v>140</v>
      </c>
      <c r="BE254" s="161">
        <f t="shared" si="54"/>
        <v>0</v>
      </c>
      <c r="BF254" s="161">
        <f t="shared" si="55"/>
        <v>0</v>
      </c>
      <c r="BG254" s="161">
        <f t="shared" si="56"/>
        <v>0</v>
      </c>
      <c r="BH254" s="161">
        <f t="shared" si="57"/>
        <v>0</v>
      </c>
      <c r="BI254" s="161">
        <f t="shared" si="58"/>
        <v>0</v>
      </c>
      <c r="BJ254" s="14" t="s">
        <v>82</v>
      </c>
      <c r="BK254" s="161">
        <f t="shared" si="59"/>
        <v>0</v>
      </c>
      <c r="BL254" s="14" t="s">
        <v>88</v>
      </c>
      <c r="BM254" s="160" t="s">
        <v>572</v>
      </c>
    </row>
    <row r="255" spans="1:65" s="2" customFormat="1" ht="21.75" customHeight="1">
      <c r="A255" s="29"/>
      <c r="B255" s="147"/>
      <c r="C255" s="148" t="s">
        <v>573</v>
      </c>
      <c r="D255" s="148" t="s">
        <v>142</v>
      </c>
      <c r="E255" s="149" t="s">
        <v>574</v>
      </c>
      <c r="F255" s="150" t="s">
        <v>575</v>
      </c>
      <c r="G255" s="151" t="s">
        <v>250</v>
      </c>
      <c r="H255" s="152">
        <v>86.4</v>
      </c>
      <c r="I255" s="153"/>
      <c r="J255" s="154">
        <f t="shared" si="50"/>
        <v>0</v>
      </c>
      <c r="K255" s="155"/>
      <c r="L255" s="30"/>
      <c r="M255" s="156" t="s">
        <v>1</v>
      </c>
      <c r="N255" s="157" t="s">
        <v>39</v>
      </c>
      <c r="O255" s="58"/>
      <c r="P255" s="158">
        <f t="shared" si="51"/>
        <v>0</v>
      </c>
      <c r="Q255" s="158">
        <v>0</v>
      </c>
      <c r="R255" s="158">
        <f t="shared" si="52"/>
        <v>0</v>
      </c>
      <c r="S255" s="158">
        <v>0</v>
      </c>
      <c r="T255" s="159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88</v>
      </c>
      <c r="AT255" s="160" t="s">
        <v>142</v>
      </c>
      <c r="AU255" s="160" t="s">
        <v>82</v>
      </c>
      <c r="AY255" s="14" t="s">
        <v>140</v>
      </c>
      <c r="BE255" s="161">
        <f t="shared" si="54"/>
        <v>0</v>
      </c>
      <c r="BF255" s="161">
        <f t="shared" si="55"/>
        <v>0</v>
      </c>
      <c r="BG255" s="161">
        <f t="shared" si="56"/>
        <v>0</v>
      </c>
      <c r="BH255" s="161">
        <f t="shared" si="57"/>
        <v>0</v>
      </c>
      <c r="BI255" s="161">
        <f t="shared" si="58"/>
        <v>0</v>
      </c>
      <c r="BJ255" s="14" t="s">
        <v>82</v>
      </c>
      <c r="BK255" s="161">
        <f t="shared" si="59"/>
        <v>0</v>
      </c>
      <c r="BL255" s="14" t="s">
        <v>88</v>
      </c>
      <c r="BM255" s="160" t="s">
        <v>576</v>
      </c>
    </row>
    <row r="256" spans="1:65" s="2" customFormat="1" ht="24.15" customHeight="1">
      <c r="A256" s="29"/>
      <c r="B256" s="147"/>
      <c r="C256" s="148" t="s">
        <v>577</v>
      </c>
      <c r="D256" s="148" t="s">
        <v>142</v>
      </c>
      <c r="E256" s="149" t="s">
        <v>578</v>
      </c>
      <c r="F256" s="150" t="s">
        <v>579</v>
      </c>
      <c r="G256" s="151" t="s">
        <v>250</v>
      </c>
      <c r="H256" s="152">
        <v>14.6</v>
      </c>
      <c r="I256" s="153"/>
      <c r="J256" s="154">
        <f t="shared" si="50"/>
        <v>0</v>
      </c>
      <c r="K256" s="155"/>
      <c r="L256" s="30"/>
      <c r="M256" s="156" t="s">
        <v>1</v>
      </c>
      <c r="N256" s="157" t="s">
        <v>39</v>
      </c>
      <c r="O256" s="58"/>
      <c r="P256" s="158">
        <f t="shared" si="51"/>
        <v>0</v>
      </c>
      <c r="Q256" s="158">
        <v>0</v>
      </c>
      <c r="R256" s="158">
        <f t="shared" si="52"/>
        <v>0</v>
      </c>
      <c r="S256" s="158">
        <v>0</v>
      </c>
      <c r="T256" s="159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0" t="s">
        <v>88</v>
      </c>
      <c r="AT256" s="160" t="s">
        <v>142</v>
      </c>
      <c r="AU256" s="160" t="s">
        <v>82</v>
      </c>
      <c r="AY256" s="14" t="s">
        <v>140</v>
      </c>
      <c r="BE256" s="161">
        <f t="shared" si="54"/>
        <v>0</v>
      </c>
      <c r="BF256" s="161">
        <f t="shared" si="55"/>
        <v>0</v>
      </c>
      <c r="BG256" s="161">
        <f t="shared" si="56"/>
        <v>0</v>
      </c>
      <c r="BH256" s="161">
        <f t="shared" si="57"/>
        <v>0</v>
      </c>
      <c r="BI256" s="161">
        <f t="shared" si="58"/>
        <v>0</v>
      </c>
      <c r="BJ256" s="14" t="s">
        <v>82</v>
      </c>
      <c r="BK256" s="161">
        <f t="shared" si="59"/>
        <v>0</v>
      </c>
      <c r="BL256" s="14" t="s">
        <v>88</v>
      </c>
      <c r="BM256" s="160" t="s">
        <v>580</v>
      </c>
    </row>
    <row r="257" spans="1:65" s="2" customFormat="1" ht="24.15" customHeight="1">
      <c r="A257" s="29"/>
      <c r="B257" s="147"/>
      <c r="C257" s="148" t="s">
        <v>581</v>
      </c>
      <c r="D257" s="148" t="s">
        <v>142</v>
      </c>
      <c r="E257" s="149" t="s">
        <v>582</v>
      </c>
      <c r="F257" s="150" t="s">
        <v>583</v>
      </c>
      <c r="G257" s="151" t="s">
        <v>267</v>
      </c>
      <c r="H257" s="152">
        <v>17</v>
      </c>
      <c r="I257" s="153"/>
      <c r="J257" s="154">
        <f t="shared" si="50"/>
        <v>0</v>
      </c>
      <c r="K257" s="155"/>
      <c r="L257" s="30"/>
      <c r="M257" s="156" t="s">
        <v>1</v>
      </c>
      <c r="N257" s="157" t="s">
        <v>39</v>
      </c>
      <c r="O257" s="58"/>
      <c r="P257" s="158">
        <f t="shared" si="51"/>
        <v>0</v>
      </c>
      <c r="Q257" s="158">
        <v>0</v>
      </c>
      <c r="R257" s="158">
        <f t="shared" si="52"/>
        <v>0</v>
      </c>
      <c r="S257" s="158">
        <v>0</v>
      </c>
      <c r="T257" s="159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88</v>
      </c>
      <c r="AT257" s="160" t="s">
        <v>142</v>
      </c>
      <c r="AU257" s="160" t="s">
        <v>82</v>
      </c>
      <c r="AY257" s="14" t="s">
        <v>140</v>
      </c>
      <c r="BE257" s="161">
        <f t="shared" si="54"/>
        <v>0</v>
      </c>
      <c r="BF257" s="161">
        <f t="shared" si="55"/>
        <v>0</v>
      </c>
      <c r="BG257" s="161">
        <f t="shared" si="56"/>
        <v>0</v>
      </c>
      <c r="BH257" s="161">
        <f t="shared" si="57"/>
        <v>0</v>
      </c>
      <c r="BI257" s="161">
        <f t="shared" si="58"/>
        <v>0</v>
      </c>
      <c r="BJ257" s="14" t="s">
        <v>82</v>
      </c>
      <c r="BK257" s="161">
        <f t="shared" si="59"/>
        <v>0</v>
      </c>
      <c r="BL257" s="14" t="s">
        <v>88</v>
      </c>
      <c r="BM257" s="160" t="s">
        <v>584</v>
      </c>
    </row>
    <row r="258" spans="1:65" s="2" customFormat="1" ht="24.15" customHeight="1">
      <c r="A258" s="29"/>
      <c r="B258" s="147"/>
      <c r="C258" s="148" t="s">
        <v>585</v>
      </c>
      <c r="D258" s="148" t="s">
        <v>142</v>
      </c>
      <c r="E258" s="149" t="s">
        <v>586</v>
      </c>
      <c r="F258" s="150" t="s">
        <v>587</v>
      </c>
      <c r="G258" s="151" t="s">
        <v>209</v>
      </c>
      <c r="H258" s="152">
        <v>22</v>
      </c>
      <c r="I258" s="153"/>
      <c r="J258" s="154">
        <f t="shared" si="50"/>
        <v>0</v>
      </c>
      <c r="K258" s="155"/>
      <c r="L258" s="30"/>
      <c r="M258" s="156" t="s">
        <v>1</v>
      </c>
      <c r="N258" s="157" t="s">
        <v>39</v>
      </c>
      <c r="O258" s="58"/>
      <c r="P258" s="158">
        <f t="shared" si="51"/>
        <v>0</v>
      </c>
      <c r="Q258" s="158">
        <v>0</v>
      </c>
      <c r="R258" s="158">
        <f t="shared" si="52"/>
        <v>0</v>
      </c>
      <c r="S258" s="158">
        <v>0</v>
      </c>
      <c r="T258" s="159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88</v>
      </c>
      <c r="AT258" s="160" t="s">
        <v>142</v>
      </c>
      <c r="AU258" s="160" t="s">
        <v>82</v>
      </c>
      <c r="AY258" s="14" t="s">
        <v>140</v>
      </c>
      <c r="BE258" s="161">
        <f t="shared" si="54"/>
        <v>0</v>
      </c>
      <c r="BF258" s="161">
        <f t="shared" si="55"/>
        <v>0</v>
      </c>
      <c r="BG258" s="161">
        <f t="shared" si="56"/>
        <v>0</v>
      </c>
      <c r="BH258" s="161">
        <f t="shared" si="57"/>
        <v>0</v>
      </c>
      <c r="BI258" s="161">
        <f t="shared" si="58"/>
        <v>0</v>
      </c>
      <c r="BJ258" s="14" t="s">
        <v>82</v>
      </c>
      <c r="BK258" s="161">
        <f t="shared" si="59"/>
        <v>0</v>
      </c>
      <c r="BL258" s="14" t="s">
        <v>88</v>
      </c>
      <c r="BM258" s="160" t="s">
        <v>588</v>
      </c>
    </row>
    <row r="259" spans="1:65" s="2" customFormat="1" ht="24.15" customHeight="1">
      <c r="A259" s="29"/>
      <c r="B259" s="147"/>
      <c r="C259" s="148" t="s">
        <v>589</v>
      </c>
      <c r="D259" s="148" t="s">
        <v>142</v>
      </c>
      <c r="E259" s="149" t="s">
        <v>590</v>
      </c>
      <c r="F259" s="150" t="s">
        <v>591</v>
      </c>
      <c r="G259" s="151" t="s">
        <v>209</v>
      </c>
      <c r="H259" s="152">
        <v>4.6399999999999997</v>
      </c>
      <c r="I259" s="153"/>
      <c r="J259" s="154">
        <f t="shared" si="50"/>
        <v>0</v>
      </c>
      <c r="K259" s="155"/>
      <c r="L259" s="30"/>
      <c r="M259" s="156" t="s">
        <v>1</v>
      </c>
      <c r="N259" s="157" t="s">
        <v>39</v>
      </c>
      <c r="O259" s="58"/>
      <c r="P259" s="158">
        <f t="shared" si="51"/>
        <v>0</v>
      </c>
      <c r="Q259" s="158">
        <v>0</v>
      </c>
      <c r="R259" s="158">
        <f t="shared" si="52"/>
        <v>0</v>
      </c>
      <c r="S259" s="158">
        <v>0</v>
      </c>
      <c r="T259" s="159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88</v>
      </c>
      <c r="AT259" s="160" t="s">
        <v>142</v>
      </c>
      <c r="AU259" s="160" t="s">
        <v>82</v>
      </c>
      <c r="AY259" s="14" t="s">
        <v>140</v>
      </c>
      <c r="BE259" s="161">
        <f t="shared" si="54"/>
        <v>0</v>
      </c>
      <c r="BF259" s="161">
        <f t="shared" si="55"/>
        <v>0</v>
      </c>
      <c r="BG259" s="161">
        <f t="shared" si="56"/>
        <v>0</v>
      </c>
      <c r="BH259" s="161">
        <f t="shared" si="57"/>
        <v>0</v>
      </c>
      <c r="BI259" s="161">
        <f t="shared" si="58"/>
        <v>0</v>
      </c>
      <c r="BJ259" s="14" t="s">
        <v>82</v>
      </c>
      <c r="BK259" s="161">
        <f t="shared" si="59"/>
        <v>0</v>
      </c>
      <c r="BL259" s="14" t="s">
        <v>88</v>
      </c>
      <c r="BM259" s="160" t="s">
        <v>592</v>
      </c>
    </row>
    <row r="260" spans="1:65" s="2" customFormat="1" ht="21.75" customHeight="1">
      <c r="A260" s="29"/>
      <c r="B260" s="147"/>
      <c r="C260" s="148" t="s">
        <v>593</v>
      </c>
      <c r="D260" s="148" t="s">
        <v>142</v>
      </c>
      <c r="E260" s="149" t="s">
        <v>594</v>
      </c>
      <c r="F260" s="150" t="s">
        <v>595</v>
      </c>
      <c r="G260" s="151" t="s">
        <v>209</v>
      </c>
      <c r="H260" s="152">
        <v>10.8</v>
      </c>
      <c r="I260" s="153"/>
      <c r="J260" s="154">
        <f t="shared" si="50"/>
        <v>0</v>
      </c>
      <c r="K260" s="155"/>
      <c r="L260" s="30"/>
      <c r="M260" s="156" t="s">
        <v>1</v>
      </c>
      <c r="N260" s="157" t="s">
        <v>39</v>
      </c>
      <c r="O260" s="58"/>
      <c r="P260" s="158">
        <f t="shared" si="51"/>
        <v>0</v>
      </c>
      <c r="Q260" s="158">
        <v>0</v>
      </c>
      <c r="R260" s="158">
        <f t="shared" si="52"/>
        <v>0</v>
      </c>
      <c r="S260" s="158">
        <v>0</v>
      </c>
      <c r="T260" s="159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88</v>
      </c>
      <c r="AT260" s="160" t="s">
        <v>142</v>
      </c>
      <c r="AU260" s="160" t="s">
        <v>82</v>
      </c>
      <c r="AY260" s="14" t="s">
        <v>140</v>
      </c>
      <c r="BE260" s="161">
        <f t="shared" si="54"/>
        <v>0</v>
      </c>
      <c r="BF260" s="161">
        <f t="shared" si="55"/>
        <v>0</v>
      </c>
      <c r="BG260" s="161">
        <f t="shared" si="56"/>
        <v>0</v>
      </c>
      <c r="BH260" s="161">
        <f t="shared" si="57"/>
        <v>0</v>
      </c>
      <c r="BI260" s="161">
        <f t="shared" si="58"/>
        <v>0</v>
      </c>
      <c r="BJ260" s="14" t="s">
        <v>82</v>
      </c>
      <c r="BK260" s="161">
        <f t="shared" si="59"/>
        <v>0</v>
      </c>
      <c r="BL260" s="14" t="s">
        <v>88</v>
      </c>
      <c r="BM260" s="160" t="s">
        <v>596</v>
      </c>
    </row>
    <row r="261" spans="1:65" s="2" customFormat="1" ht="24.15" customHeight="1">
      <c r="A261" s="29"/>
      <c r="B261" s="147"/>
      <c r="C261" s="148" t="s">
        <v>597</v>
      </c>
      <c r="D261" s="148" t="s">
        <v>142</v>
      </c>
      <c r="E261" s="149" t="s">
        <v>598</v>
      </c>
      <c r="F261" s="150" t="s">
        <v>599</v>
      </c>
      <c r="G261" s="151" t="s">
        <v>145</v>
      </c>
      <c r="H261" s="152">
        <v>1.62</v>
      </c>
      <c r="I261" s="153"/>
      <c r="J261" s="154">
        <f t="shared" si="50"/>
        <v>0</v>
      </c>
      <c r="K261" s="155"/>
      <c r="L261" s="30"/>
      <c r="M261" s="156" t="s">
        <v>1</v>
      </c>
      <c r="N261" s="157" t="s">
        <v>39</v>
      </c>
      <c r="O261" s="58"/>
      <c r="P261" s="158">
        <f t="shared" si="51"/>
        <v>0</v>
      </c>
      <c r="Q261" s="158">
        <v>0</v>
      </c>
      <c r="R261" s="158">
        <f t="shared" si="52"/>
        <v>0</v>
      </c>
      <c r="S261" s="158">
        <v>0</v>
      </c>
      <c r="T261" s="159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88</v>
      </c>
      <c r="AT261" s="160" t="s">
        <v>142</v>
      </c>
      <c r="AU261" s="160" t="s">
        <v>82</v>
      </c>
      <c r="AY261" s="14" t="s">
        <v>140</v>
      </c>
      <c r="BE261" s="161">
        <f t="shared" si="54"/>
        <v>0</v>
      </c>
      <c r="BF261" s="161">
        <f t="shared" si="55"/>
        <v>0</v>
      </c>
      <c r="BG261" s="161">
        <f t="shared" si="56"/>
        <v>0</v>
      </c>
      <c r="BH261" s="161">
        <f t="shared" si="57"/>
        <v>0</v>
      </c>
      <c r="BI261" s="161">
        <f t="shared" si="58"/>
        <v>0</v>
      </c>
      <c r="BJ261" s="14" t="s">
        <v>82</v>
      </c>
      <c r="BK261" s="161">
        <f t="shared" si="59"/>
        <v>0</v>
      </c>
      <c r="BL261" s="14" t="s">
        <v>88</v>
      </c>
      <c r="BM261" s="160" t="s">
        <v>600</v>
      </c>
    </row>
    <row r="262" spans="1:65" s="2" customFormat="1" ht="24.15" customHeight="1">
      <c r="A262" s="29"/>
      <c r="B262" s="147"/>
      <c r="C262" s="148" t="s">
        <v>601</v>
      </c>
      <c r="D262" s="148" t="s">
        <v>142</v>
      </c>
      <c r="E262" s="149" t="s">
        <v>602</v>
      </c>
      <c r="F262" s="150" t="s">
        <v>603</v>
      </c>
      <c r="G262" s="151" t="s">
        <v>145</v>
      </c>
      <c r="H262" s="152">
        <v>5.0449999999999999</v>
      </c>
      <c r="I262" s="153"/>
      <c r="J262" s="154">
        <f t="shared" si="50"/>
        <v>0</v>
      </c>
      <c r="K262" s="155"/>
      <c r="L262" s="30"/>
      <c r="M262" s="156" t="s">
        <v>1</v>
      </c>
      <c r="N262" s="157" t="s">
        <v>39</v>
      </c>
      <c r="O262" s="58"/>
      <c r="P262" s="158">
        <f t="shared" si="51"/>
        <v>0</v>
      </c>
      <c r="Q262" s="158">
        <v>0</v>
      </c>
      <c r="R262" s="158">
        <f t="shared" si="52"/>
        <v>0</v>
      </c>
      <c r="S262" s="158">
        <v>0</v>
      </c>
      <c r="T262" s="159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88</v>
      </c>
      <c r="AT262" s="160" t="s">
        <v>142</v>
      </c>
      <c r="AU262" s="160" t="s">
        <v>82</v>
      </c>
      <c r="AY262" s="14" t="s">
        <v>140</v>
      </c>
      <c r="BE262" s="161">
        <f t="shared" si="54"/>
        <v>0</v>
      </c>
      <c r="BF262" s="161">
        <f t="shared" si="55"/>
        <v>0</v>
      </c>
      <c r="BG262" s="161">
        <f t="shared" si="56"/>
        <v>0</v>
      </c>
      <c r="BH262" s="161">
        <f t="shared" si="57"/>
        <v>0</v>
      </c>
      <c r="BI262" s="161">
        <f t="shared" si="58"/>
        <v>0</v>
      </c>
      <c r="BJ262" s="14" t="s">
        <v>82</v>
      </c>
      <c r="BK262" s="161">
        <f t="shared" si="59"/>
        <v>0</v>
      </c>
      <c r="BL262" s="14" t="s">
        <v>88</v>
      </c>
      <c r="BM262" s="160" t="s">
        <v>604</v>
      </c>
    </row>
    <row r="263" spans="1:65" s="2" customFormat="1" ht="33" customHeight="1">
      <c r="A263" s="29"/>
      <c r="B263" s="147"/>
      <c r="C263" s="148" t="s">
        <v>605</v>
      </c>
      <c r="D263" s="148" t="s">
        <v>142</v>
      </c>
      <c r="E263" s="149" t="s">
        <v>606</v>
      </c>
      <c r="F263" s="150" t="s">
        <v>607</v>
      </c>
      <c r="G263" s="151" t="s">
        <v>209</v>
      </c>
      <c r="H263" s="152">
        <v>43.93</v>
      </c>
      <c r="I263" s="153"/>
      <c r="J263" s="154">
        <f t="shared" si="50"/>
        <v>0</v>
      </c>
      <c r="K263" s="155"/>
      <c r="L263" s="30"/>
      <c r="M263" s="156" t="s">
        <v>1</v>
      </c>
      <c r="N263" s="157" t="s">
        <v>39</v>
      </c>
      <c r="O263" s="58"/>
      <c r="P263" s="158">
        <f t="shared" si="51"/>
        <v>0</v>
      </c>
      <c r="Q263" s="158">
        <v>0</v>
      </c>
      <c r="R263" s="158">
        <f t="shared" si="52"/>
        <v>0</v>
      </c>
      <c r="S263" s="158">
        <v>0</v>
      </c>
      <c r="T263" s="159">
        <f t="shared" si="5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88</v>
      </c>
      <c r="AT263" s="160" t="s">
        <v>142</v>
      </c>
      <c r="AU263" s="160" t="s">
        <v>82</v>
      </c>
      <c r="AY263" s="14" t="s">
        <v>140</v>
      </c>
      <c r="BE263" s="161">
        <f t="shared" si="54"/>
        <v>0</v>
      </c>
      <c r="BF263" s="161">
        <f t="shared" si="55"/>
        <v>0</v>
      </c>
      <c r="BG263" s="161">
        <f t="shared" si="56"/>
        <v>0</v>
      </c>
      <c r="BH263" s="161">
        <f t="shared" si="57"/>
        <v>0</v>
      </c>
      <c r="BI263" s="161">
        <f t="shared" si="58"/>
        <v>0</v>
      </c>
      <c r="BJ263" s="14" t="s">
        <v>82</v>
      </c>
      <c r="BK263" s="161">
        <f t="shared" si="59"/>
        <v>0</v>
      </c>
      <c r="BL263" s="14" t="s">
        <v>88</v>
      </c>
      <c r="BM263" s="160" t="s">
        <v>608</v>
      </c>
    </row>
    <row r="264" spans="1:65" s="2" customFormat="1" ht="33" customHeight="1">
      <c r="A264" s="29"/>
      <c r="B264" s="147"/>
      <c r="C264" s="148" t="s">
        <v>609</v>
      </c>
      <c r="D264" s="148" t="s">
        <v>142</v>
      </c>
      <c r="E264" s="149" t="s">
        <v>610</v>
      </c>
      <c r="F264" s="150" t="s">
        <v>611</v>
      </c>
      <c r="G264" s="151" t="s">
        <v>209</v>
      </c>
      <c r="H264" s="152">
        <v>539.94799999999998</v>
      </c>
      <c r="I264" s="153"/>
      <c r="J264" s="154">
        <f t="shared" si="50"/>
        <v>0</v>
      </c>
      <c r="K264" s="155"/>
      <c r="L264" s="30"/>
      <c r="M264" s="156" t="s">
        <v>1</v>
      </c>
      <c r="N264" s="157" t="s">
        <v>39</v>
      </c>
      <c r="O264" s="58"/>
      <c r="P264" s="158">
        <f t="shared" si="51"/>
        <v>0</v>
      </c>
      <c r="Q264" s="158">
        <v>0</v>
      </c>
      <c r="R264" s="158">
        <f t="shared" si="52"/>
        <v>0</v>
      </c>
      <c r="S264" s="158">
        <v>0</v>
      </c>
      <c r="T264" s="159">
        <f t="shared" si="5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88</v>
      </c>
      <c r="AT264" s="160" t="s">
        <v>142</v>
      </c>
      <c r="AU264" s="160" t="s">
        <v>82</v>
      </c>
      <c r="AY264" s="14" t="s">
        <v>140</v>
      </c>
      <c r="BE264" s="161">
        <f t="shared" si="54"/>
        <v>0</v>
      </c>
      <c r="BF264" s="161">
        <f t="shared" si="55"/>
        <v>0</v>
      </c>
      <c r="BG264" s="161">
        <f t="shared" si="56"/>
        <v>0</v>
      </c>
      <c r="BH264" s="161">
        <f t="shared" si="57"/>
        <v>0</v>
      </c>
      <c r="BI264" s="161">
        <f t="shared" si="58"/>
        <v>0</v>
      </c>
      <c r="BJ264" s="14" t="s">
        <v>82</v>
      </c>
      <c r="BK264" s="161">
        <f t="shared" si="59"/>
        <v>0</v>
      </c>
      <c r="BL264" s="14" t="s">
        <v>88</v>
      </c>
      <c r="BM264" s="160" t="s">
        <v>612</v>
      </c>
    </row>
    <row r="265" spans="1:65" s="2" customFormat="1" ht="24.15" customHeight="1">
      <c r="A265" s="29"/>
      <c r="B265" s="147"/>
      <c r="C265" s="148" t="s">
        <v>613</v>
      </c>
      <c r="D265" s="148" t="s">
        <v>142</v>
      </c>
      <c r="E265" s="149" t="s">
        <v>614</v>
      </c>
      <c r="F265" s="150" t="s">
        <v>615</v>
      </c>
      <c r="G265" s="151" t="s">
        <v>209</v>
      </c>
      <c r="H265" s="152">
        <v>27.34</v>
      </c>
      <c r="I265" s="153"/>
      <c r="J265" s="154">
        <f t="shared" si="50"/>
        <v>0</v>
      </c>
      <c r="K265" s="155"/>
      <c r="L265" s="30"/>
      <c r="M265" s="156" t="s">
        <v>1</v>
      </c>
      <c r="N265" s="157" t="s">
        <v>39</v>
      </c>
      <c r="O265" s="58"/>
      <c r="P265" s="158">
        <f t="shared" si="51"/>
        <v>0</v>
      </c>
      <c r="Q265" s="158">
        <v>0</v>
      </c>
      <c r="R265" s="158">
        <f t="shared" si="52"/>
        <v>0</v>
      </c>
      <c r="S265" s="158">
        <v>0</v>
      </c>
      <c r="T265" s="159">
        <f t="shared" si="5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88</v>
      </c>
      <c r="AT265" s="160" t="s">
        <v>142</v>
      </c>
      <c r="AU265" s="160" t="s">
        <v>82</v>
      </c>
      <c r="AY265" s="14" t="s">
        <v>140</v>
      </c>
      <c r="BE265" s="161">
        <f t="shared" si="54"/>
        <v>0</v>
      </c>
      <c r="BF265" s="161">
        <f t="shared" si="55"/>
        <v>0</v>
      </c>
      <c r="BG265" s="161">
        <f t="shared" si="56"/>
        <v>0</v>
      </c>
      <c r="BH265" s="161">
        <f t="shared" si="57"/>
        <v>0</v>
      </c>
      <c r="BI265" s="161">
        <f t="shared" si="58"/>
        <v>0</v>
      </c>
      <c r="BJ265" s="14" t="s">
        <v>82</v>
      </c>
      <c r="BK265" s="161">
        <f t="shared" si="59"/>
        <v>0</v>
      </c>
      <c r="BL265" s="14" t="s">
        <v>88</v>
      </c>
      <c r="BM265" s="160" t="s">
        <v>616</v>
      </c>
    </row>
    <row r="266" spans="1:65" s="2" customFormat="1" ht="24.15" customHeight="1">
      <c r="A266" s="29"/>
      <c r="B266" s="147"/>
      <c r="C266" s="148" t="s">
        <v>617</v>
      </c>
      <c r="D266" s="148" t="s">
        <v>142</v>
      </c>
      <c r="E266" s="149" t="s">
        <v>618</v>
      </c>
      <c r="F266" s="150" t="s">
        <v>619</v>
      </c>
      <c r="G266" s="151" t="s">
        <v>186</v>
      </c>
      <c r="H266" s="152">
        <v>37.92</v>
      </c>
      <c r="I266" s="153"/>
      <c r="J266" s="154">
        <f t="shared" si="50"/>
        <v>0</v>
      </c>
      <c r="K266" s="155"/>
      <c r="L266" s="30"/>
      <c r="M266" s="156" t="s">
        <v>1</v>
      </c>
      <c r="N266" s="157" t="s">
        <v>39</v>
      </c>
      <c r="O266" s="58"/>
      <c r="P266" s="158">
        <f t="shared" si="51"/>
        <v>0</v>
      </c>
      <c r="Q266" s="158">
        <v>0</v>
      </c>
      <c r="R266" s="158">
        <f t="shared" si="52"/>
        <v>0</v>
      </c>
      <c r="S266" s="158">
        <v>0</v>
      </c>
      <c r="T266" s="159">
        <f t="shared" si="5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88</v>
      </c>
      <c r="AT266" s="160" t="s">
        <v>142</v>
      </c>
      <c r="AU266" s="160" t="s">
        <v>82</v>
      </c>
      <c r="AY266" s="14" t="s">
        <v>140</v>
      </c>
      <c r="BE266" s="161">
        <f t="shared" si="54"/>
        <v>0</v>
      </c>
      <c r="BF266" s="161">
        <f t="shared" si="55"/>
        <v>0</v>
      </c>
      <c r="BG266" s="161">
        <f t="shared" si="56"/>
        <v>0</v>
      </c>
      <c r="BH266" s="161">
        <f t="shared" si="57"/>
        <v>0</v>
      </c>
      <c r="BI266" s="161">
        <f t="shared" si="58"/>
        <v>0</v>
      </c>
      <c r="BJ266" s="14" t="s">
        <v>82</v>
      </c>
      <c r="BK266" s="161">
        <f t="shared" si="59"/>
        <v>0</v>
      </c>
      <c r="BL266" s="14" t="s">
        <v>88</v>
      </c>
      <c r="BM266" s="160" t="s">
        <v>620</v>
      </c>
    </row>
    <row r="267" spans="1:65" s="2" customFormat="1" ht="21.75" customHeight="1">
      <c r="A267" s="29"/>
      <c r="B267" s="147"/>
      <c r="C267" s="148" t="s">
        <v>621</v>
      </c>
      <c r="D267" s="148" t="s">
        <v>142</v>
      </c>
      <c r="E267" s="149" t="s">
        <v>622</v>
      </c>
      <c r="F267" s="150" t="s">
        <v>623</v>
      </c>
      <c r="G267" s="151" t="s">
        <v>186</v>
      </c>
      <c r="H267" s="152">
        <v>207.59200000000001</v>
      </c>
      <c r="I267" s="153"/>
      <c r="J267" s="154">
        <f t="shared" si="50"/>
        <v>0</v>
      </c>
      <c r="K267" s="155"/>
      <c r="L267" s="30"/>
      <c r="M267" s="156" t="s">
        <v>1</v>
      </c>
      <c r="N267" s="157" t="s">
        <v>39</v>
      </c>
      <c r="O267" s="58"/>
      <c r="P267" s="158">
        <f t="shared" si="51"/>
        <v>0</v>
      </c>
      <c r="Q267" s="158">
        <v>0</v>
      </c>
      <c r="R267" s="158">
        <f t="shared" si="52"/>
        <v>0</v>
      </c>
      <c r="S267" s="158">
        <v>0</v>
      </c>
      <c r="T267" s="159">
        <f t="shared" si="5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88</v>
      </c>
      <c r="AT267" s="160" t="s">
        <v>142</v>
      </c>
      <c r="AU267" s="160" t="s">
        <v>82</v>
      </c>
      <c r="AY267" s="14" t="s">
        <v>140</v>
      </c>
      <c r="BE267" s="161">
        <f t="shared" si="54"/>
        <v>0</v>
      </c>
      <c r="BF267" s="161">
        <f t="shared" si="55"/>
        <v>0</v>
      </c>
      <c r="BG267" s="161">
        <f t="shared" si="56"/>
        <v>0</v>
      </c>
      <c r="BH267" s="161">
        <f t="shared" si="57"/>
        <v>0</v>
      </c>
      <c r="BI267" s="161">
        <f t="shared" si="58"/>
        <v>0</v>
      </c>
      <c r="BJ267" s="14" t="s">
        <v>82</v>
      </c>
      <c r="BK267" s="161">
        <f t="shared" si="59"/>
        <v>0</v>
      </c>
      <c r="BL267" s="14" t="s">
        <v>88</v>
      </c>
      <c r="BM267" s="160" t="s">
        <v>624</v>
      </c>
    </row>
    <row r="268" spans="1:65" s="2" customFormat="1" ht="24.15" customHeight="1">
      <c r="A268" s="29"/>
      <c r="B268" s="147"/>
      <c r="C268" s="148" t="s">
        <v>625</v>
      </c>
      <c r="D268" s="148" t="s">
        <v>142</v>
      </c>
      <c r="E268" s="149" t="s">
        <v>626</v>
      </c>
      <c r="F268" s="150" t="s">
        <v>627</v>
      </c>
      <c r="G268" s="151" t="s">
        <v>186</v>
      </c>
      <c r="H268" s="152">
        <v>3944.248</v>
      </c>
      <c r="I268" s="153"/>
      <c r="J268" s="154">
        <f t="shared" si="50"/>
        <v>0</v>
      </c>
      <c r="K268" s="155"/>
      <c r="L268" s="30"/>
      <c r="M268" s="156" t="s">
        <v>1</v>
      </c>
      <c r="N268" s="157" t="s">
        <v>39</v>
      </c>
      <c r="O268" s="58"/>
      <c r="P268" s="158">
        <f t="shared" si="51"/>
        <v>0</v>
      </c>
      <c r="Q268" s="158">
        <v>0</v>
      </c>
      <c r="R268" s="158">
        <f t="shared" si="52"/>
        <v>0</v>
      </c>
      <c r="S268" s="158">
        <v>0</v>
      </c>
      <c r="T268" s="159">
        <f t="shared" si="5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88</v>
      </c>
      <c r="AT268" s="160" t="s">
        <v>142</v>
      </c>
      <c r="AU268" s="160" t="s">
        <v>82</v>
      </c>
      <c r="AY268" s="14" t="s">
        <v>140</v>
      </c>
      <c r="BE268" s="161">
        <f t="shared" si="54"/>
        <v>0</v>
      </c>
      <c r="BF268" s="161">
        <f t="shared" si="55"/>
        <v>0</v>
      </c>
      <c r="BG268" s="161">
        <f t="shared" si="56"/>
        <v>0</v>
      </c>
      <c r="BH268" s="161">
        <f t="shared" si="57"/>
        <v>0</v>
      </c>
      <c r="BI268" s="161">
        <f t="shared" si="58"/>
        <v>0</v>
      </c>
      <c r="BJ268" s="14" t="s">
        <v>82</v>
      </c>
      <c r="BK268" s="161">
        <f t="shared" si="59"/>
        <v>0</v>
      </c>
      <c r="BL268" s="14" t="s">
        <v>88</v>
      </c>
      <c r="BM268" s="160" t="s">
        <v>628</v>
      </c>
    </row>
    <row r="269" spans="1:65" s="2" customFormat="1" ht="24.15" customHeight="1">
      <c r="A269" s="29"/>
      <c r="B269" s="147"/>
      <c r="C269" s="148" t="s">
        <v>629</v>
      </c>
      <c r="D269" s="148" t="s">
        <v>142</v>
      </c>
      <c r="E269" s="149" t="s">
        <v>630</v>
      </c>
      <c r="F269" s="150" t="s">
        <v>631</v>
      </c>
      <c r="G269" s="151" t="s">
        <v>186</v>
      </c>
      <c r="H269" s="152">
        <v>207.59200000000001</v>
      </c>
      <c r="I269" s="153"/>
      <c r="J269" s="154">
        <f t="shared" si="50"/>
        <v>0</v>
      </c>
      <c r="K269" s="155"/>
      <c r="L269" s="30"/>
      <c r="M269" s="156" t="s">
        <v>1</v>
      </c>
      <c r="N269" s="157" t="s">
        <v>39</v>
      </c>
      <c r="O269" s="58"/>
      <c r="P269" s="158">
        <f t="shared" si="51"/>
        <v>0</v>
      </c>
      <c r="Q269" s="158">
        <v>0</v>
      </c>
      <c r="R269" s="158">
        <f t="shared" si="52"/>
        <v>0</v>
      </c>
      <c r="S269" s="158">
        <v>0</v>
      </c>
      <c r="T269" s="159">
        <f t="shared" si="5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88</v>
      </c>
      <c r="AT269" s="160" t="s">
        <v>142</v>
      </c>
      <c r="AU269" s="160" t="s">
        <v>82</v>
      </c>
      <c r="AY269" s="14" t="s">
        <v>140</v>
      </c>
      <c r="BE269" s="161">
        <f t="shared" si="54"/>
        <v>0</v>
      </c>
      <c r="BF269" s="161">
        <f t="shared" si="55"/>
        <v>0</v>
      </c>
      <c r="BG269" s="161">
        <f t="shared" si="56"/>
        <v>0</v>
      </c>
      <c r="BH269" s="161">
        <f t="shared" si="57"/>
        <v>0</v>
      </c>
      <c r="BI269" s="161">
        <f t="shared" si="58"/>
        <v>0</v>
      </c>
      <c r="BJ269" s="14" t="s">
        <v>82</v>
      </c>
      <c r="BK269" s="161">
        <f t="shared" si="59"/>
        <v>0</v>
      </c>
      <c r="BL269" s="14" t="s">
        <v>88</v>
      </c>
      <c r="BM269" s="160" t="s">
        <v>632</v>
      </c>
    </row>
    <row r="270" spans="1:65" s="2" customFormat="1" ht="24.15" customHeight="1">
      <c r="A270" s="29"/>
      <c r="B270" s="147"/>
      <c r="C270" s="148" t="s">
        <v>633</v>
      </c>
      <c r="D270" s="148" t="s">
        <v>142</v>
      </c>
      <c r="E270" s="149" t="s">
        <v>634</v>
      </c>
      <c r="F270" s="150" t="s">
        <v>635</v>
      </c>
      <c r="G270" s="151" t="s">
        <v>186</v>
      </c>
      <c r="H270" s="152">
        <v>1660.7360000000001</v>
      </c>
      <c r="I270" s="153"/>
      <c r="J270" s="154">
        <f t="shared" si="50"/>
        <v>0</v>
      </c>
      <c r="K270" s="155"/>
      <c r="L270" s="30"/>
      <c r="M270" s="156" t="s">
        <v>1</v>
      </c>
      <c r="N270" s="157" t="s">
        <v>39</v>
      </c>
      <c r="O270" s="58"/>
      <c r="P270" s="158">
        <f t="shared" si="51"/>
        <v>0</v>
      </c>
      <c r="Q270" s="158">
        <v>0</v>
      </c>
      <c r="R270" s="158">
        <f t="shared" si="52"/>
        <v>0</v>
      </c>
      <c r="S270" s="158">
        <v>0</v>
      </c>
      <c r="T270" s="159">
        <f t="shared" si="5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88</v>
      </c>
      <c r="AT270" s="160" t="s">
        <v>142</v>
      </c>
      <c r="AU270" s="160" t="s">
        <v>82</v>
      </c>
      <c r="AY270" s="14" t="s">
        <v>140</v>
      </c>
      <c r="BE270" s="161">
        <f t="shared" si="54"/>
        <v>0</v>
      </c>
      <c r="BF270" s="161">
        <f t="shared" si="55"/>
        <v>0</v>
      </c>
      <c r="BG270" s="161">
        <f t="shared" si="56"/>
        <v>0</v>
      </c>
      <c r="BH270" s="161">
        <f t="shared" si="57"/>
        <v>0</v>
      </c>
      <c r="BI270" s="161">
        <f t="shared" si="58"/>
        <v>0</v>
      </c>
      <c r="BJ270" s="14" t="s">
        <v>82</v>
      </c>
      <c r="BK270" s="161">
        <f t="shared" si="59"/>
        <v>0</v>
      </c>
      <c r="BL270" s="14" t="s">
        <v>88</v>
      </c>
      <c r="BM270" s="160" t="s">
        <v>636</v>
      </c>
    </row>
    <row r="271" spans="1:65" s="2" customFormat="1" ht="24.15" customHeight="1">
      <c r="A271" s="29"/>
      <c r="B271" s="147"/>
      <c r="C271" s="148" t="s">
        <v>637</v>
      </c>
      <c r="D271" s="148" t="s">
        <v>142</v>
      </c>
      <c r="E271" s="149" t="s">
        <v>638</v>
      </c>
      <c r="F271" s="150" t="s">
        <v>639</v>
      </c>
      <c r="G271" s="151" t="s">
        <v>186</v>
      </c>
      <c r="H271" s="152">
        <v>207.59200000000001</v>
      </c>
      <c r="I271" s="153"/>
      <c r="J271" s="154">
        <f t="shared" si="50"/>
        <v>0</v>
      </c>
      <c r="K271" s="155"/>
      <c r="L271" s="30"/>
      <c r="M271" s="156" t="s">
        <v>1</v>
      </c>
      <c r="N271" s="157" t="s">
        <v>39</v>
      </c>
      <c r="O271" s="58"/>
      <c r="P271" s="158">
        <f t="shared" si="51"/>
        <v>0</v>
      </c>
      <c r="Q271" s="158">
        <v>0</v>
      </c>
      <c r="R271" s="158">
        <f t="shared" si="52"/>
        <v>0</v>
      </c>
      <c r="S271" s="158">
        <v>0</v>
      </c>
      <c r="T271" s="159">
        <f t="shared" si="5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88</v>
      </c>
      <c r="AT271" s="160" t="s">
        <v>142</v>
      </c>
      <c r="AU271" s="160" t="s">
        <v>82</v>
      </c>
      <c r="AY271" s="14" t="s">
        <v>140</v>
      </c>
      <c r="BE271" s="161">
        <f t="shared" si="54"/>
        <v>0</v>
      </c>
      <c r="BF271" s="161">
        <f t="shared" si="55"/>
        <v>0</v>
      </c>
      <c r="BG271" s="161">
        <f t="shared" si="56"/>
        <v>0</v>
      </c>
      <c r="BH271" s="161">
        <f t="shared" si="57"/>
        <v>0</v>
      </c>
      <c r="BI271" s="161">
        <f t="shared" si="58"/>
        <v>0</v>
      </c>
      <c r="BJ271" s="14" t="s">
        <v>82</v>
      </c>
      <c r="BK271" s="161">
        <f t="shared" si="59"/>
        <v>0</v>
      </c>
      <c r="BL271" s="14" t="s">
        <v>88</v>
      </c>
      <c r="BM271" s="160" t="s">
        <v>640</v>
      </c>
    </row>
    <row r="272" spans="1:65" s="2" customFormat="1" ht="16.5" customHeight="1">
      <c r="A272" s="29"/>
      <c r="B272" s="147"/>
      <c r="C272" s="148" t="s">
        <v>641</v>
      </c>
      <c r="D272" s="148" t="s">
        <v>142</v>
      </c>
      <c r="E272" s="149" t="s">
        <v>642</v>
      </c>
      <c r="F272" s="150" t="s">
        <v>643</v>
      </c>
      <c r="G272" s="151" t="s">
        <v>644</v>
      </c>
      <c r="H272" s="152">
        <v>60</v>
      </c>
      <c r="I272" s="153"/>
      <c r="J272" s="154">
        <f t="shared" si="50"/>
        <v>0</v>
      </c>
      <c r="K272" s="155"/>
      <c r="L272" s="30"/>
      <c r="M272" s="156" t="s">
        <v>1</v>
      </c>
      <c r="N272" s="157" t="s">
        <v>39</v>
      </c>
      <c r="O272" s="58"/>
      <c r="P272" s="158">
        <f t="shared" si="51"/>
        <v>0</v>
      </c>
      <c r="Q272" s="158">
        <v>0</v>
      </c>
      <c r="R272" s="158">
        <f t="shared" si="52"/>
        <v>0</v>
      </c>
      <c r="S272" s="158">
        <v>0</v>
      </c>
      <c r="T272" s="159">
        <f t="shared" si="5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88</v>
      </c>
      <c r="AT272" s="160" t="s">
        <v>142</v>
      </c>
      <c r="AU272" s="160" t="s">
        <v>82</v>
      </c>
      <c r="AY272" s="14" t="s">
        <v>140</v>
      </c>
      <c r="BE272" s="161">
        <f t="shared" si="54"/>
        <v>0</v>
      </c>
      <c r="BF272" s="161">
        <f t="shared" si="55"/>
        <v>0</v>
      </c>
      <c r="BG272" s="161">
        <f t="shared" si="56"/>
        <v>0</v>
      </c>
      <c r="BH272" s="161">
        <f t="shared" si="57"/>
        <v>0</v>
      </c>
      <c r="BI272" s="161">
        <f t="shared" si="58"/>
        <v>0</v>
      </c>
      <c r="BJ272" s="14" t="s">
        <v>82</v>
      </c>
      <c r="BK272" s="161">
        <f t="shared" si="59"/>
        <v>0</v>
      </c>
      <c r="BL272" s="14" t="s">
        <v>88</v>
      </c>
      <c r="BM272" s="160" t="s">
        <v>645</v>
      </c>
    </row>
    <row r="273" spans="1:65" s="12" customFormat="1" ht="22.8" customHeight="1">
      <c r="B273" s="134"/>
      <c r="D273" s="135" t="s">
        <v>72</v>
      </c>
      <c r="E273" s="145" t="s">
        <v>541</v>
      </c>
      <c r="F273" s="145" t="s">
        <v>646</v>
      </c>
      <c r="I273" s="137"/>
      <c r="J273" s="146">
        <f>BK273</f>
        <v>0</v>
      </c>
      <c r="L273" s="134"/>
      <c r="M273" s="139"/>
      <c r="N273" s="140"/>
      <c r="O273" s="140"/>
      <c r="P273" s="141">
        <f>P274</f>
        <v>0</v>
      </c>
      <c r="Q273" s="140"/>
      <c r="R273" s="141">
        <f>R274</f>
        <v>0</v>
      </c>
      <c r="S273" s="140"/>
      <c r="T273" s="142">
        <f>T274</f>
        <v>0</v>
      </c>
      <c r="AR273" s="135" t="s">
        <v>78</v>
      </c>
      <c r="AT273" s="143" t="s">
        <v>72</v>
      </c>
      <c r="AU273" s="143" t="s">
        <v>78</v>
      </c>
      <c r="AY273" s="135" t="s">
        <v>140</v>
      </c>
      <c r="BK273" s="144">
        <f>BK274</f>
        <v>0</v>
      </c>
    </row>
    <row r="274" spans="1:65" s="2" customFormat="1" ht="24.15" customHeight="1">
      <c r="A274" s="29"/>
      <c r="B274" s="147"/>
      <c r="C274" s="148" t="s">
        <v>647</v>
      </c>
      <c r="D274" s="148" t="s">
        <v>142</v>
      </c>
      <c r="E274" s="149" t="s">
        <v>648</v>
      </c>
      <c r="F274" s="150" t="s">
        <v>649</v>
      </c>
      <c r="G274" s="151" t="s">
        <v>186</v>
      </c>
      <c r="H274" s="152">
        <v>424.529</v>
      </c>
      <c r="I274" s="153"/>
      <c r="J274" s="154">
        <f>ROUND(I274*H274,2)</f>
        <v>0</v>
      </c>
      <c r="K274" s="155"/>
      <c r="L274" s="30"/>
      <c r="M274" s="156" t="s">
        <v>1</v>
      </c>
      <c r="N274" s="157" t="s">
        <v>39</v>
      </c>
      <c r="O274" s="58"/>
      <c r="P274" s="158">
        <f>O274*H274</f>
        <v>0</v>
      </c>
      <c r="Q274" s="158">
        <v>0</v>
      </c>
      <c r="R274" s="158">
        <f>Q274*H274</f>
        <v>0</v>
      </c>
      <c r="S274" s="158">
        <v>0</v>
      </c>
      <c r="T274" s="159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88</v>
      </c>
      <c r="AT274" s="160" t="s">
        <v>142</v>
      </c>
      <c r="AU274" s="160" t="s">
        <v>82</v>
      </c>
      <c r="AY274" s="14" t="s">
        <v>140</v>
      </c>
      <c r="BE274" s="161">
        <f>IF(N274="základná",J274,0)</f>
        <v>0</v>
      </c>
      <c r="BF274" s="161">
        <f>IF(N274="znížená",J274,0)</f>
        <v>0</v>
      </c>
      <c r="BG274" s="161">
        <f>IF(N274="zákl. prenesená",J274,0)</f>
        <v>0</v>
      </c>
      <c r="BH274" s="161">
        <f>IF(N274="zníž. prenesená",J274,0)</f>
        <v>0</v>
      </c>
      <c r="BI274" s="161">
        <f>IF(N274="nulová",J274,0)</f>
        <v>0</v>
      </c>
      <c r="BJ274" s="14" t="s">
        <v>82</v>
      </c>
      <c r="BK274" s="161">
        <f>ROUND(I274*H274,2)</f>
        <v>0</v>
      </c>
      <c r="BL274" s="14" t="s">
        <v>88</v>
      </c>
      <c r="BM274" s="160" t="s">
        <v>650</v>
      </c>
    </row>
    <row r="275" spans="1:65" s="12" customFormat="1" ht="25.95" customHeight="1">
      <c r="B275" s="134"/>
      <c r="D275" s="135" t="s">
        <v>72</v>
      </c>
      <c r="E275" s="136" t="s">
        <v>651</v>
      </c>
      <c r="F275" s="136" t="s">
        <v>652</v>
      </c>
      <c r="I275" s="137"/>
      <c r="J275" s="138">
        <f>BK275</f>
        <v>0</v>
      </c>
      <c r="L275" s="134"/>
      <c r="M275" s="139"/>
      <c r="N275" s="140"/>
      <c r="O275" s="140"/>
      <c r="P275" s="141">
        <f>P276+P283+P292+P309+P312+P323+P333+P365+P372+P381+P388+P391+P395+P399</f>
        <v>0</v>
      </c>
      <c r="Q275" s="140"/>
      <c r="R275" s="141">
        <f>R276+R283+R292+R309+R312+R323+R333+R365+R372+R381+R388+R391+R395+R399</f>
        <v>30.889603310000002</v>
      </c>
      <c r="S275" s="140"/>
      <c r="T275" s="142">
        <f>T276+T283+T292+T309+T312+T323+T333+T365+T372+T381+T388+T391+T395+T399</f>
        <v>0</v>
      </c>
      <c r="AR275" s="135" t="s">
        <v>82</v>
      </c>
      <c r="AT275" s="143" t="s">
        <v>72</v>
      </c>
      <c r="AU275" s="143" t="s">
        <v>73</v>
      </c>
      <c r="AY275" s="135" t="s">
        <v>140</v>
      </c>
      <c r="BK275" s="144">
        <f>BK276+BK283+BK292+BK309+BK312+BK323+BK333+BK365+BK372+BK381+BK388+BK391+BK395+BK399</f>
        <v>0</v>
      </c>
    </row>
    <row r="276" spans="1:65" s="12" customFormat="1" ht="22.8" customHeight="1">
      <c r="B276" s="134"/>
      <c r="D276" s="135" t="s">
        <v>72</v>
      </c>
      <c r="E276" s="145" t="s">
        <v>653</v>
      </c>
      <c r="F276" s="145" t="s">
        <v>654</v>
      </c>
      <c r="I276" s="137"/>
      <c r="J276" s="146">
        <f>BK276</f>
        <v>0</v>
      </c>
      <c r="L276" s="134"/>
      <c r="M276" s="139"/>
      <c r="N276" s="140"/>
      <c r="O276" s="140"/>
      <c r="P276" s="141">
        <f>SUM(P277:P282)</f>
        <v>0</v>
      </c>
      <c r="Q276" s="140"/>
      <c r="R276" s="141">
        <f>SUM(R277:R282)</f>
        <v>0</v>
      </c>
      <c r="S276" s="140"/>
      <c r="T276" s="142">
        <f>SUM(T277:T282)</f>
        <v>0</v>
      </c>
      <c r="AR276" s="135" t="s">
        <v>82</v>
      </c>
      <c r="AT276" s="143" t="s">
        <v>72</v>
      </c>
      <c r="AU276" s="143" t="s">
        <v>78</v>
      </c>
      <c r="AY276" s="135" t="s">
        <v>140</v>
      </c>
      <c r="BK276" s="144">
        <f>SUM(BK277:BK282)</f>
        <v>0</v>
      </c>
    </row>
    <row r="277" spans="1:65" s="2" customFormat="1" ht="24.15" customHeight="1">
      <c r="A277" s="29"/>
      <c r="B277" s="147"/>
      <c r="C277" s="148" t="s">
        <v>655</v>
      </c>
      <c r="D277" s="148" t="s">
        <v>142</v>
      </c>
      <c r="E277" s="149" t="s">
        <v>656</v>
      </c>
      <c r="F277" s="150" t="s">
        <v>657</v>
      </c>
      <c r="G277" s="151" t="s">
        <v>209</v>
      </c>
      <c r="H277" s="152">
        <v>408.87</v>
      </c>
      <c r="I277" s="153"/>
      <c r="J277" s="154">
        <f t="shared" ref="J277:J282" si="60">ROUND(I277*H277,2)</f>
        <v>0</v>
      </c>
      <c r="K277" s="155"/>
      <c r="L277" s="30"/>
      <c r="M277" s="156" t="s">
        <v>1</v>
      </c>
      <c r="N277" s="157" t="s">
        <v>39</v>
      </c>
      <c r="O277" s="58"/>
      <c r="P277" s="158">
        <f t="shared" ref="P277:P282" si="61">O277*H277</f>
        <v>0</v>
      </c>
      <c r="Q277" s="158">
        <v>0</v>
      </c>
      <c r="R277" s="158">
        <f t="shared" ref="R277:R282" si="62">Q277*H277</f>
        <v>0</v>
      </c>
      <c r="S277" s="158">
        <v>0</v>
      </c>
      <c r="T277" s="159">
        <f t="shared" ref="T277:T282" si="63"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202</v>
      </c>
      <c r="AT277" s="160" t="s">
        <v>142</v>
      </c>
      <c r="AU277" s="160" t="s">
        <v>82</v>
      </c>
      <c r="AY277" s="14" t="s">
        <v>140</v>
      </c>
      <c r="BE277" s="161">
        <f t="shared" ref="BE277:BE282" si="64">IF(N277="základná",J277,0)</f>
        <v>0</v>
      </c>
      <c r="BF277" s="161">
        <f t="shared" ref="BF277:BF282" si="65">IF(N277="znížená",J277,0)</f>
        <v>0</v>
      </c>
      <c r="BG277" s="161">
        <f t="shared" ref="BG277:BG282" si="66">IF(N277="zákl. prenesená",J277,0)</f>
        <v>0</v>
      </c>
      <c r="BH277" s="161">
        <f t="shared" ref="BH277:BH282" si="67">IF(N277="zníž. prenesená",J277,0)</f>
        <v>0</v>
      </c>
      <c r="BI277" s="161">
        <f t="shared" ref="BI277:BI282" si="68">IF(N277="nulová",J277,0)</f>
        <v>0</v>
      </c>
      <c r="BJ277" s="14" t="s">
        <v>82</v>
      </c>
      <c r="BK277" s="161">
        <f t="shared" ref="BK277:BK282" si="69">ROUND(I277*H277,2)</f>
        <v>0</v>
      </c>
      <c r="BL277" s="14" t="s">
        <v>202</v>
      </c>
      <c r="BM277" s="160" t="s">
        <v>658</v>
      </c>
    </row>
    <row r="278" spans="1:65" s="2" customFormat="1" ht="16.5" customHeight="1">
      <c r="A278" s="29"/>
      <c r="B278" s="147"/>
      <c r="C278" s="162" t="s">
        <v>659</v>
      </c>
      <c r="D278" s="162" t="s">
        <v>193</v>
      </c>
      <c r="E278" s="163" t="s">
        <v>660</v>
      </c>
      <c r="F278" s="164" t="s">
        <v>661</v>
      </c>
      <c r="G278" s="165" t="s">
        <v>186</v>
      </c>
      <c r="H278" s="166">
        <v>0.123</v>
      </c>
      <c r="I278" s="167"/>
      <c r="J278" s="168">
        <f t="shared" si="60"/>
        <v>0</v>
      </c>
      <c r="K278" s="169"/>
      <c r="L278" s="170"/>
      <c r="M278" s="171" t="s">
        <v>1</v>
      </c>
      <c r="N278" s="172" t="s">
        <v>39</v>
      </c>
      <c r="O278" s="58"/>
      <c r="P278" s="158">
        <f t="shared" si="61"/>
        <v>0</v>
      </c>
      <c r="Q278" s="158">
        <v>0</v>
      </c>
      <c r="R278" s="158">
        <f t="shared" si="62"/>
        <v>0</v>
      </c>
      <c r="S278" s="158">
        <v>0</v>
      </c>
      <c r="T278" s="159">
        <f t="shared" si="6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269</v>
      </c>
      <c r="AT278" s="160" t="s">
        <v>193</v>
      </c>
      <c r="AU278" s="160" t="s">
        <v>82</v>
      </c>
      <c r="AY278" s="14" t="s">
        <v>140</v>
      </c>
      <c r="BE278" s="161">
        <f t="shared" si="64"/>
        <v>0</v>
      </c>
      <c r="BF278" s="161">
        <f t="shared" si="65"/>
        <v>0</v>
      </c>
      <c r="BG278" s="161">
        <f t="shared" si="66"/>
        <v>0</v>
      </c>
      <c r="BH278" s="161">
        <f t="shared" si="67"/>
        <v>0</v>
      </c>
      <c r="BI278" s="161">
        <f t="shared" si="68"/>
        <v>0</v>
      </c>
      <c r="BJ278" s="14" t="s">
        <v>82</v>
      </c>
      <c r="BK278" s="161">
        <f t="shared" si="69"/>
        <v>0</v>
      </c>
      <c r="BL278" s="14" t="s">
        <v>202</v>
      </c>
      <c r="BM278" s="160" t="s">
        <v>662</v>
      </c>
    </row>
    <row r="279" spans="1:65" s="2" customFormat="1" ht="24.15" customHeight="1">
      <c r="A279" s="29"/>
      <c r="B279" s="147"/>
      <c r="C279" s="148" t="s">
        <v>663</v>
      </c>
      <c r="D279" s="148" t="s">
        <v>142</v>
      </c>
      <c r="E279" s="149" t="s">
        <v>664</v>
      </c>
      <c r="F279" s="150" t="s">
        <v>665</v>
      </c>
      <c r="G279" s="151" t="s">
        <v>209</v>
      </c>
      <c r="H279" s="152">
        <v>408.87</v>
      </c>
      <c r="I279" s="153"/>
      <c r="J279" s="154">
        <f t="shared" si="60"/>
        <v>0</v>
      </c>
      <c r="K279" s="155"/>
      <c r="L279" s="30"/>
      <c r="M279" s="156" t="s">
        <v>1</v>
      </c>
      <c r="N279" s="157" t="s">
        <v>39</v>
      </c>
      <c r="O279" s="58"/>
      <c r="P279" s="158">
        <f t="shared" si="61"/>
        <v>0</v>
      </c>
      <c r="Q279" s="158">
        <v>0</v>
      </c>
      <c r="R279" s="158">
        <f t="shared" si="62"/>
        <v>0</v>
      </c>
      <c r="S279" s="158">
        <v>0</v>
      </c>
      <c r="T279" s="159">
        <f t="shared" si="6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202</v>
      </c>
      <c r="AT279" s="160" t="s">
        <v>142</v>
      </c>
      <c r="AU279" s="160" t="s">
        <v>82</v>
      </c>
      <c r="AY279" s="14" t="s">
        <v>140</v>
      </c>
      <c r="BE279" s="161">
        <f t="shared" si="64"/>
        <v>0</v>
      </c>
      <c r="BF279" s="161">
        <f t="shared" si="65"/>
        <v>0</v>
      </c>
      <c r="BG279" s="161">
        <f t="shared" si="66"/>
        <v>0</v>
      </c>
      <c r="BH279" s="161">
        <f t="shared" si="67"/>
        <v>0</v>
      </c>
      <c r="BI279" s="161">
        <f t="shared" si="68"/>
        <v>0</v>
      </c>
      <c r="BJ279" s="14" t="s">
        <v>82</v>
      </c>
      <c r="BK279" s="161">
        <f t="shared" si="69"/>
        <v>0</v>
      </c>
      <c r="BL279" s="14" t="s">
        <v>202</v>
      </c>
      <c r="BM279" s="160" t="s">
        <v>666</v>
      </c>
    </row>
    <row r="280" spans="1:65" s="2" customFormat="1" ht="24.15" customHeight="1">
      <c r="A280" s="29"/>
      <c r="B280" s="147"/>
      <c r="C280" s="162" t="s">
        <v>667</v>
      </c>
      <c r="D280" s="162" t="s">
        <v>193</v>
      </c>
      <c r="E280" s="163" t="s">
        <v>668</v>
      </c>
      <c r="F280" s="164" t="s">
        <v>669</v>
      </c>
      <c r="G280" s="165" t="s">
        <v>209</v>
      </c>
      <c r="H280" s="166">
        <v>470.20100000000002</v>
      </c>
      <c r="I280" s="167"/>
      <c r="J280" s="168">
        <f t="shared" si="60"/>
        <v>0</v>
      </c>
      <c r="K280" s="169"/>
      <c r="L280" s="170"/>
      <c r="M280" s="171" t="s">
        <v>1</v>
      </c>
      <c r="N280" s="172" t="s">
        <v>39</v>
      </c>
      <c r="O280" s="58"/>
      <c r="P280" s="158">
        <f t="shared" si="61"/>
        <v>0</v>
      </c>
      <c r="Q280" s="158">
        <v>0</v>
      </c>
      <c r="R280" s="158">
        <f t="shared" si="62"/>
        <v>0</v>
      </c>
      <c r="S280" s="158">
        <v>0</v>
      </c>
      <c r="T280" s="159">
        <f t="shared" si="6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269</v>
      </c>
      <c r="AT280" s="160" t="s">
        <v>193</v>
      </c>
      <c r="AU280" s="160" t="s">
        <v>82</v>
      </c>
      <c r="AY280" s="14" t="s">
        <v>140</v>
      </c>
      <c r="BE280" s="161">
        <f t="shared" si="64"/>
        <v>0</v>
      </c>
      <c r="BF280" s="161">
        <f t="shared" si="65"/>
        <v>0</v>
      </c>
      <c r="BG280" s="161">
        <f t="shared" si="66"/>
        <v>0</v>
      </c>
      <c r="BH280" s="161">
        <f t="shared" si="67"/>
        <v>0</v>
      </c>
      <c r="BI280" s="161">
        <f t="shared" si="68"/>
        <v>0</v>
      </c>
      <c r="BJ280" s="14" t="s">
        <v>82</v>
      </c>
      <c r="BK280" s="161">
        <f t="shared" si="69"/>
        <v>0</v>
      </c>
      <c r="BL280" s="14" t="s">
        <v>202</v>
      </c>
      <c r="BM280" s="160" t="s">
        <v>670</v>
      </c>
    </row>
    <row r="281" spans="1:65" s="2" customFormat="1" ht="21.75" customHeight="1">
      <c r="A281" s="29"/>
      <c r="B281" s="147"/>
      <c r="C281" s="148" t="s">
        <v>671</v>
      </c>
      <c r="D281" s="148" t="s">
        <v>142</v>
      </c>
      <c r="E281" s="149" t="s">
        <v>672</v>
      </c>
      <c r="F281" s="150" t="s">
        <v>673</v>
      </c>
      <c r="G281" s="151" t="s">
        <v>209</v>
      </c>
      <c r="H281" s="152">
        <v>83.194999999999993</v>
      </c>
      <c r="I281" s="153"/>
      <c r="J281" s="154">
        <f t="shared" si="60"/>
        <v>0</v>
      </c>
      <c r="K281" s="155"/>
      <c r="L281" s="30"/>
      <c r="M281" s="156" t="s">
        <v>1</v>
      </c>
      <c r="N281" s="157" t="s">
        <v>39</v>
      </c>
      <c r="O281" s="58"/>
      <c r="P281" s="158">
        <f t="shared" si="61"/>
        <v>0</v>
      </c>
      <c r="Q281" s="158">
        <v>0</v>
      </c>
      <c r="R281" s="158">
        <f t="shared" si="62"/>
        <v>0</v>
      </c>
      <c r="S281" s="158">
        <v>0</v>
      </c>
      <c r="T281" s="159">
        <f t="shared" si="6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202</v>
      </c>
      <c r="AT281" s="160" t="s">
        <v>142</v>
      </c>
      <c r="AU281" s="160" t="s">
        <v>82</v>
      </c>
      <c r="AY281" s="14" t="s">
        <v>140</v>
      </c>
      <c r="BE281" s="161">
        <f t="shared" si="64"/>
        <v>0</v>
      </c>
      <c r="BF281" s="161">
        <f t="shared" si="65"/>
        <v>0</v>
      </c>
      <c r="BG281" s="161">
        <f t="shared" si="66"/>
        <v>0</v>
      </c>
      <c r="BH281" s="161">
        <f t="shared" si="67"/>
        <v>0</v>
      </c>
      <c r="BI281" s="161">
        <f t="shared" si="68"/>
        <v>0</v>
      </c>
      <c r="BJ281" s="14" t="s">
        <v>82</v>
      </c>
      <c r="BK281" s="161">
        <f t="shared" si="69"/>
        <v>0</v>
      </c>
      <c r="BL281" s="14" t="s">
        <v>202</v>
      </c>
      <c r="BM281" s="160" t="s">
        <v>674</v>
      </c>
    </row>
    <row r="282" spans="1:65" s="2" customFormat="1" ht="24.15" customHeight="1">
      <c r="A282" s="29"/>
      <c r="B282" s="147"/>
      <c r="C282" s="148" t="s">
        <v>675</v>
      </c>
      <c r="D282" s="148" t="s">
        <v>142</v>
      </c>
      <c r="E282" s="149" t="s">
        <v>676</v>
      </c>
      <c r="F282" s="150" t="s">
        <v>677</v>
      </c>
      <c r="G282" s="151" t="s">
        <v>678</v>
      </c>
      <c r="H282" s="173"/>
      <c r="I282" s="153"/>
      <c r="J282" s="154">
        <f t="shared" si="60"/>
        <v>0</v>
      </c>
      <c r="K282" s="155"/>
      <c r="L282" s="30"/>
      <c r="M282" s="156" t="s">
        <v>1</v>
      </c>
      <c r="N282" s="157" t="s">
        <v>39</v>
      </c>
      <c r="O282" s="58"/>
      <c r="P282" s="158">
        <f t="shared" si="61"/>
        <v>0</v>
      </c>
      <c r="Q282" s="158">
        <v>0</v>
      </c>
      <c r="R282" s="158">
        <f t="shared" si="62"/>
        <v>0</v>
      </c>
      <c r="S282" s="158">
        <v>0</v>
      </c>
      <c r="T282" s="159">
        <f t="shared" si="6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202</v>
      </c>
      <c r="AT282" s="160" t="s">
        <v>142</v>
      </c>
      <c r="AU282" s="160" t="s">
        <v>82</v>
      </c>
      <c r="AY282" s="14" t="s">
        <v>140</v>
      </c>
      <c r="BE282" s="161">
        <f t="shared" si="64"/>
        <v>0</v>
      </c>
      <c r="BF282" s="161">
        <f t="shared" si="65"/>
        <v>0</v>
      </c>
      <c r="BG282" s="161">
        <f t="shared" si="66"/>
        <v>0</v>
      </c>
      <c r="BH282" s="161">
        <f t="shared" si="67"/>
        <v>0</v>
      </c>
      <c r="BI282" s="161">
        <f t="shared" si="68"/>
        <v>0</v>
      </c>
      <c r="BJ282" s="14" t="s">
        <v>82</v>
      </c>
      <c r="BK282" s="161">
        <f t="shared" si="69"/>
        <v>0</v>
      </c>
      <c r="BL282" s="14" t="s">
        <v>202</v>
      </c>
      <c r="BM282" s="160" t="s">
        <v>679</v>
      </c>
    </row>
    <row r="283" spans="1:65" s="12" customFormat="1" ht="22.8" customHeight="1">
      <c r="B283" s="134"/>
      <c r="D283" s="135" t="s">
        <v>72</v>
      </c>
      <c r="E283" s="145" t="s">
        <v>680</v>
      </c>
      <c r="F283" s="145" t="s">
        <v>681</v>
      </c>
      <c r="I283" s="137"/>
      <c r="J283" s="146">
        <f>BK283</f>
        <v>0</v>
      </c>
      <c r="L283" s="134"/>
      <c r="M283" s="139"/>
      <c r="N283" s="140"/>
      <c r="O283" s="140"/>
      <c r="P283" s="141">
        <f>SUM(P284:P291)</f>
        <v>0</v>
      </c>
      <c r="Q283" s="140"/>
      <c r="R283" s="141">
        <f>SUM(R284:R291)</f>
        <v>0</v>
      </c>
      <c r="S283" s="140"/>
      <c r="T283" s="142">
        <f>SUM(T284:T291)</f>
        <v>0</v>
      </c>
      <c r="AR283" s="135" t="s">
        <v>82</v>
      </c>
      <c r="AT283" s="143" t="s">
        <v>72</v>
      </c>
      <c r="AU283" s="143" t="s">
        <v>78</v>
      </c>
      <c r="AY283" s="135" t="s">
        <v>140</v>
      </c>
      <c r="BK283" s="144">
        <f>SUM(BK284:BK291)</f>
        <v>0</v>
      </c>
    </row>
    <row r="284" spans="1:65" s="2" customFormat="1" ht="24.15" customHeight="1">
      <c r="A284" s="29"/>
      <c r="B284" s="147"/>
      <c r="C284" s="148" t="s">
        <v>682</v>
      </c>
      <c r="D284" s="148" t="s">
        <v>142</v>
      </c>
      <c r="E284" s="149" t="s">
        <v>683</v>
      </c>
      <c r="F284" s="150" t="s">
        <v>684</v>
      </c>
      <c r="G284" s="151" t="s">
        <v>209</v>
      </c>
      <c r="H284" s="152">
        <v>909.10599999999999</v>
      </c>
      <c r="I284" s="153"/>
      <c r="J284" s="154">
        <f t="shared" ref="J284:J291" si="70">ROUND(I284*H284,2)</f>
        <v>0</v>
      </c>
      <c r="K284" s="155"/>
      <c r="L284" s="30"/>
      <c r="M284" s="156" t="s">
        <v>1</v>
      </c>
      <c r="N284" s="157" t="s">
        <v>39</v>
      </c>
      <c r="O284" s="58"/>
      <c r="P284" s="158">
        <f t="shared" ref="P284:P291" si="71">O284*H284</f>
        <v>0</v>
      </c>
      <c r="Q284" s="158">
        <v>0</v>
      </c>
      <c r="R284" s="158">
        <f t="shared" ref="R284:R291" si="72">Q284*H284</f>
        <v>0</v>
      </c>
      <c r="S284" s="158">
        <v>0</v>
      </c>
      <c r="T284" s="159">
        <f t="shared" ref="T284:T291" si="73"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202</v>
      </c>
      <c r="AT284" s="160" t="s">
        <v>142</v>
      </c>
      <c r="AU284" s="160" t="s">
        <v>82</v>
      </c>
      <c r="AY284" s="14" t="s">
        <v>140</v>
      </c>
      <c r="BE284" s="161">
        <f t="shared" ref="BE284:BE291" si="74">IF(N284="základná",J284,0)</f>
        <v>0</v>
      </c>
      <c r="BF284" s="161">
        <f t="shared" ref="BF284:BF291" si="75">IF(N284="znížená",J284,0)</f>
        <v>0</v>
      </c>
      <c r="BG284" s="161">
        <f t="shared" ref="BG284:BG291" si="76">IF(N284="zákl. prenesená",J284,0)</f>
        <v>0</v>
      </c>
      <c r="BH284" s="161">
        <f t="shared" ref="BH284:BH291" si="77">IF(N284="zníž. prenesená",J284,0)</f>
        <v>0</v>
      </c>
      <c r="BI284" s="161">
        <f t="shared" ref="BI284:BI291" si="78">IF(N284="nulová",J284,0)</f>
        <v>0</v>
      </c>
      <c r="BJ284" s="14" t="s">
        <v>82</v>
      </c>
      <c r="BK284" s="161">
        <f t="shared" ref="BK284:BK291" si="79">ROUND(I284*H284,2)</f>
        <v>0</v>
      </c>
      <c r="BL284" s="14" t="s">
        <v>202</v>
      </c>
      <c r="BM284" s="160" t="s">
        <v>685</v>
      </c>
    </row>
    <row r="285" spans="1:65" s="2" customFormat="1" ht="24.15" customHeight="1">
      <c r="A285" s="29"/>
      <c r="B285" s="147"/>
      <c r="C285" s="162" t="s">
        <v>686</v>
      </c>
      <c r="D285" s="162" t="s">
        <v>193</v>
      </c>
      <c r="E285" s="163" t="s">
        <v>687</v>
      </c>
      <c r="F285" s="164" t="s">
        <v>688</v>
      </c>
      <c r="G285" s="165" t="s">
        <v>209</v>
      </c>
      <c r="H285" s="166">
        <v>927.28800000000001</v>
      </c>
      <c r="I285" s="167"/>
      <c r="J285" s="168">
        <f t="shared" si="70"/>
        <v>0</v>
      </c>
      <c r="K285" s="169"/>
      <c r="L285" s="170"/>
      <c r="M285" s="171" t="s">
        <v>1</v>
      </c>
      <c r="N285" s="172" t="s">
        <v>39</v>
      </c>
      <c r="O285" s="58"/>
      <c r="P285" s="158">
        <f t="shared" si="71"/>
        <v>0</v>
      </c>
      <c r="Q285" s="158">
        <v>0</v>
      </c>
      <c r="R285" s="158">
        <f t="shared" si="72"/>
        <v>0</v>
      </c>
      <c r="S285" s="158">
        <v>0</v>
      </c>
      <c r="T285" s="159">
        <f t="shared" si="7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269</v>
      </c>
      <c r="AT285" s="160" t="s">
        <v>193</v>
      </c>
      <c r="AU285" s="160" t="s">
        <v>82</v>
      </c>
      <c r="AY285" s="14" t="s">
        <v>140</v>
      </c>
      <c r="BE285" s="161">
        <f t="shared" si="74"/>
        <v>0</v>
      </c>
      <c r="BF285" s="161">
        <f t="shared" si="75"/>
        <v>0</v>
      </c>
      <c r="BG285" s="161">
        <f t="shared" si="76"/>
        <v>0</v>
      </c>
      <c r="BH285" s="161">
        <f t="shared" si="77"/>
        <v>0</v>
      </c>
      <c r="BI285" s="161">
        <f t="shared" si="78"/>
        <v>0</v>
      </c>
      <c r="BJ285" s="14" t="s">
        <v>82</v>
      </c>
      <c r="BK285" s="161">
        <f t="shared" si="79"/>
        <v>0</v>
      </c>
      <c r="BL285" s="14" t="s">
        <v>202</v>
      </c>
      <c r="BM285" s="160" t="s">
        <v>689</v>
      </c>
    </row>
    <row r="286" spans="1:65" s="2" customFormat="1" ht="16.5" customHeight="1">
      <c r="A286" s="29"/>
      <c r="B286" s="147"/>
      <c r="C286" s="148" t="s">
        <v>690</v>
      </c>
      <c r="D286" s="148" t="s">
        <v>142</v>
      </c>
      <c r="E286" s="149" t="s">
        <v>691</v>
      </c>
      <c r="F286" s="150" t="s">
        <v>692</v>
      </c>
      <c r="G286" s="151" t="s">
        <v>209</v>
      </c>
      <c r="H286" s="152">
        <v>454.553</v>
      </c>
      <c r="I286" s="153"/>
      <c r="J286" s="154">
        <f t="shared" si="70"/>
        <v>0</v>
      </c>
      <c r="K286" s="155"/>
      <c r="L286" s="30"/>
      <c r="M286" s="156" t="s">
        <v>1</v>
      </c>
      <c r="N286" s="157" t="s">
        <v>39</v>
      </c>
      <c r="O286" s="58"/>
      <c r="P286" s="158">
        <f t="shared" si="71"/>
        <v>0</v>
      </c>
      <c r="Q286" s="158">
        <v>0</v>
      </c>
      <c r="R286" s="158">
        <f t="shared" si="72"/>
        <v>0</v>
      </c>
      <c r="S286" s="158">
        <v>0</v>
      </c>
      <c r="T286" s="159">
        <f t="shared" si="7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202</v>
      </c>
      <c r="AT286" s="160" t="s">
        <v>142</v>
      </c>
      <c r="AU286" s="160" t="s">
        <v>82</v>
      </c>
      <c r="AY286" s="14" t="s">
        <v>140</v>
      </c>
      <c r="BE286" s="161">
        <f t="shared" si="74"/>
        <v>0</v>
      </c>
      <c r="BF286" s="161">
        <f t="shared" si="75"/>
        <v>0</v>
      </c>
      <c r="BG286" s="161">
        <f t="shared" si="76"/>
        <v>0</v>
      </c>
      <c r="BH286" s="161">
        <f t="shared" si="77"/>
        <v>0</v>
      </c>
      <c r="BI286" s="161">
        <f t="shared" si="78"/>
        <v>0</v>
      </c>
      <c r="BJ286" s="14" t="s">
        <v>82</v>
      </c>
      <c r="BK286" s="161">
        <f t="shared" si="79"/>
        <v>0</v>
      </c>
      <c r="BL286" s="14" t="s">
        <v>202</v>
      </c>
      <c r="BM286" s="160" t="s">
        <v>693</v>
      </c>
    </row>
    <row r="287" spans="1:65" s="2" customFormat="1" ht="16.5" customHeight="1">
      <c r="A287" s="29"/>
      <c r="B287" s="147"/>
      <c r="C287" s="162" t="s">
        <v>694</v>
      </c>
      <c r="D287" s="162" t="s">
        <v>193</v>
      </c>
      <c r="E287" s="163" t="s">
        <v>695</v>
      </c>
      <c r="F287" s="164" t="s">
        <v>696</v>
      </c>
      <c r="G287" s="165" t="s">
        <v>209</v>
      </c>
      <c r="H287" s="166">
        <v>522.73599999999999</v>
      </c>
      <c r="I287" s="167"/>
      <c r="J287" s="168">
        <f t="shared" si="70"/>
        <v>0</v>
      </c>
      <c r="K287" s="169"/>
      <c r="L287" s="170"/>
      <c r="M287" s="171" t="s">
        <v>1</v>
      </c>
      <c r="N287" s="172" t="s">
        <v>39</v>
      </c>
      <c r="O287" s="58"/>
      <c r="P287" s="158">
        <f t="shared" si="71"/>
        <v>0</v>
      </c>
      <c r="Q287" s="158">
        <v>0</v>
      </c>
      <c r="R287" s="158">
        <f t="shared" si="72"/>
        <v>0</v>
      </c>
      <c r="S287" s="158">
        <v>0</v>
      </c>
      <c r="T287" s="159">
        <f t="shared" si="7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269</v>
      </c>
      <c r="AT287" s="160" t="s">
        <v>193</v>
      </c>
      <c r="AU287" s="160" t="s">
        <v>82</v>
      </c>
      <c r="AY287" s="14" t="s">
        <v>140</v>
      </c>
      <c r="BE287" s="161">
        <f t="shared" si="74"/>
        <v>0</v>
      </c>
      <c r="BF287" s="161">
        <f t="shared" si="75"/>
        <v>0</v>
      </c>
      <c r="BG287" s="161">
        <f t="shared" si="76"/>
        <v>0</v>
      </c>
      <c r="BH287" s="161">
        <f t="shared" si="77"/>
        <v>0</v>
      </c>
      <c r="BI287" s="161">
        <f t="shared" si="78"/>
        <v>0</v>
      </c>
      <c r="BJ287" s="14" t="s">
        <v>82</v>
      </c>
      <c r="BK287" s="161">
        <f t="shared" si="79"/>
        <v>0</v>
      </c>
      <c r="BL287" s="14" t="s">
        <v>202</v>
      </c>
      <c r="BM287" s="160" t="s">
        <v>697</v>
      </c>
    </row>
    <row r="288" spans="1:65" s="2" customFormat="1" ht="24.15" customHeight="1">
      <c r="A288" s="29"/>
      <c r="B288" s="147"/>
      <c r="C288" s="148" t="s">
        <v>698</v>
      </c>
      <c r="D288" s="148" t="s">
        <v>142</v>
      </c>
      <c r="E288" s="149" t="s">
        <v>699</v>
      </c>
      <c r="F288" s="150" t="s">
        <v>700</v>
      </c>
      <c r="G288" s="151" t="s">
        <v>209</v>
      </c>
      <c r="H288" s="152">
        <v>309.49</v>
      </c>
      <c r="I288" s="153"/>
      <c r="J288" s="154">
        <f t="shared" si="70"/>
        <v>0</v>
      </c>
      <c r="K288" s="155"/>
      <c r="L288" s="30"/>
      <c r="M288" s="156" t="s">
        <v>1</v>
      </c>
      <c r="N288" s="157" t="s">
        <v>39</v>
      </c>
      <c r="O288" s="58"/>
      <c r="P288" s="158">
        <f t="shared" si="71"/>
        <v>0</v>
      </c>
      <c r="Q288" s="158">
        <v>0</v>
      </c>
      <c r="R288" s="158">
        <f t="shared" si="72"/>
        <v>0</v>
      </c>
      <c r="S288" s="158">
        <v>0</v>
      </c>
      <c r="T288" s="159">
        <f t="shared" si="7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202</v>
      </c>
      <c r="AT288" s="160" t="s">
        <v>142</v>
      </c>
      <c r="AU288" s="160" t="s">
        <v>82</v>
      </c>
      <c r="AY288" s="14" t="s">
        <v>140</v>
      </c>
      <c r="BE288" s="161">
        <f t="shared" si="74"/>
        <v>0</v>
      </c>
      <c r="BF288" s="161">
        <f t="shared" si="75"/>
        <v>0</v>
      </c>
      <c r="BG288" s="161">
        <f t="shared" si="76"/>
        <v>0</v>
      </c>
      <c r="BH288" s="161">
        <f t="shared" si="77"/>
        <v>0</v>
      </c>
      <c r="BI288" s="161">
        <f t="shared" si="78"/>
        <v>0</v>
      </c>
      <c r="BJ288" s="14" t="s">
        <v>82</v>
      </c>
      <c r="BK288" s="161">
        <f t="shared" si="79"/>
        <v>0</v>
      </c>
      <c r="BL288" s="14" t="s">
        <v>202</v>
      </c>
      <c r="BM288" s="160" t="s">
        <v>701</v>
      </c>
    </row>
    <row r="289" spans="1:65" s="2" customFormat="1" ht="24.15" customHeight="1">
      <c r="A289" s="29"/>
      <c r="B289" s="147"/>
      <c r="C289" s="162" t="s">
        <v>702</v>
      </c>
      <c r="D289" s="162" t="s">
        <v>193</v>
      </c>
      <c r="E289" s="163" t="s">
        <v>703</v>
      </c>
      <c r="F289" s="164" t="s">
        <v>704</v>
      </c>
      <c r="G289" s="165" t="s">
        <v>209</v>
      </c>
      <c r="H289" s="166">
        <v>300.89999999999998</v>
      </c>
      <c r="I289" s="167"/>
      <c r="J289" s="168">
        <f t="shared" si="70"/>
        <v>0</v>
      </c>
      <c r="K289" s="169"/>
      <c r="L289" s="170"/>
      <c r="M289" s="171" t="s">
        <v>1</v>
      </c>
      <c r="N289" s="172" t="s">
        <v>39</v>
      </c>
      <c r="O289" s="58"/>
      <c r="P289" s="158">
        <f t="shared" si="71"/>
        <v>0</v>
      </c>
      <c r="Q289" s="158">
        <v>0</v>
      </c>
      <c r="R289" s="158">
        <f t="shared" si="72"/>
        <v>0</v>
      </c>
      <c r="S289" s="158">
        <v>0</v>
      </c>
      <c r="T289" s="159">
        <f t="shared" si="7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269</v>
      </c>
      <c r="AT289" s="160" t="s">
        <v>193</v>
      </c>
      <c r="AU289" s="160" t="s">
        <v>82</v>
      </c>
      <c r="AY289" s="14" t="s">
        <v>140</v>
      </c>
      <c r="BE289" s="161">
        <f t="shared" si="74"/>
        <v>0</v>
      </c>
      <c r="BF289" s="161">
        <f t="shared" si="75"/>
        <v>0</v>
      </c>
      <c r="BG289" s="161">
        <f t="shared" si="76"/>
        <v>0</v>
      </c>
      <c r="BH289" s="161">
        <f t="shared" si="77"/>
        <v>0</v>
      </c>
      <c r="BI289" s="161">
        <f t="shared" si="78"/>
        <v>0</v>
      </c>
      <c r="BJ289" s="14" t="s">
        <v>82</v>
      </c>
      <c r="BK289" s="161">
        <f t="shared" si="79"/>
        <v>0</v>
      </c>
      <c r="BL289" s="14" t="s">
        <v>202</v>
      </c>
      <c r="BM289" s="160" t="s">
        <v>705</v>
      </c>
    </row>
    <row r="290" spans="1:65" s="2" customFormat="1" ht="24.15" customHeight="1">
      <c r="A290" s="29"/>
      <c r="B290" s="147"/>
      <c r="C290" s="162" t="s">
        <v>706</v>
      </c>
      <c r="D290" s="162" t="s">
        <v>193</v>
      </c>
      <c r="E290" s="163" t="s">
        <v>707</v>
      </c>
      <c r="F290" s="164" t="s">
        <v>708</v>
      </c>
      <c r="G290" s="165" t="s">
        <v>209</v>
      </c>
      <c r="H290" s="166">
        <v>14.78</v>
      </c>
      <c r="I290" s="167"/>
      <c r="J290" s="168">
        <f t="shared" si="70"/>
        <v>0</v>
      </c>
      <c r="K290" s="169"/>
      <c r="L290" s="170"/>
      <c r="M290" s="171" t="s">
        <v>1</v>
      </c>
      <c r="N290" s="172" t="s">
        <v>39</v>
      </c>
      <c r="O290" s="58"/>
      <c r="P290" s="158">
        <f t="shared" si="71"/>
        <v>0</v>
      </c>
      <c r="Q290" s="158">
        <v>0</v>
      </c>
      <c r="R290" s="158">
        <f t="shared" si="72"/>
        <v>0</v>
      </c>
      <c r="S290" s="158">
        <v>0</v>
      </c>
      <c r="T290" s="159">
        <f t="shared" si="7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269</v>
      </c>
      <c r="AT290" s="160" t="s">
        <v>193</v>
      </c>
      <c r="AU290" s="160" t="s">
        <v>82</v>
      </c>
      <c r="AY290" s="14" t="s">
        <v>140</v>
      </c>
      <c r="BE290" s="161">
        <f t="shared" si="74"/>
        <v>0</v>
      </c>
      <c r="BF290" s="161">
        <f t="shared" si="75"/>
        <v>0</v>
      </c>
      <c r="BG290" s="161">
        <f t="shared" si="76"/>
        <v>0</v>
      </c>
      <c r="BH290" s="161">
        <f t="shared" si="77"/>
        <v>0</v>
      </c>
      <c r="BI290" s="161">
        <f t="shared" si="78"/>
        <v>0</v>
      </c>
      <c r="BJ290" s="14" t="s">
        <v>82</v>
      </c>
      <c r="BK290" s="161">
        <f t="shared" si="79"/>
        <v>0</v>
      </c>
      <c r="BL290" s="14" t="s">
        <v>202</v>
      </c>
      <c r="BM290" s="160" t="s">
        <v>709</v>
      </c>
    </row>
    <row r="291" spans="1:65" s="2" customFormat="1" ht="24.15" customHeight="1">
      <c r="A291" s="29"/>
      <c r="B291" s="147"/>
      <c r="C291" s="148" t="s">
        <v>710</v>
      </c>
      <c r="D291" s="148" t="s">
        <v>142</v>
      </c>
      <c r="E291" s="149" t="s">
        <v>711</v>
      </c>
      <c r="F291" s="150" t="s">
        <v>712</v>
      </c>
      <c r="G291" s="151" t="s">
        <v>678</v>
      </c>
      <c r="H291" s="173"/>
      <c r="I291" s="153"/>
      <c r="J291" s="154">
        <f t="shared" si="70"/>
        <v>0</v>
      </c>
      <c r="K291" s="155"/>
      <c r="L291" s="30"/>
      <c r="M291" s="156" t="s">
        <v>1</v>
      </c>
      <c r="N291" s="157" t="s">
        <v>39</v>
      </c>
      <c r="O291" s="58"/>
      <c r="P291" s="158">
        <f t="shared" si="71"/>
        <v>0</v>
      </c>
      <c r="Q291" s="158">
        <v>0</v>
      </c>
      <c r="R291" s="158">
        <f t="shared" si="72"/>
        <v>0</v>
      </c>
      <c r="S291" s="158">
        <v>0</v>
      </c>
      <c r="T291" s="159">
        <f t="shared" si="7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202</v>
      </c>
      <c r="AT291" s="160" t="s">
        <v>142</v>
      </c>
      <c r="AU291" s="160" t="s">
        <v>82</v>
      </c>
      <c r="AY291" s="14" t="s">
        <v>140</v>
      </c>
      <c r="BE291" s="161">
        <f t="shared" si="74"/>
        <v>0</v>
      </c>
      <c r="BF291" s="161">
        <f t="shared" si="75"/>
        <v>0</v>
      </c>
      <c r="BG291" s="161">
        <f t="shared" si="76"/>
        <v>0</v>
      </c>
      <c r="BH291" s="161">
        <f t="shared" si="77"/>
        <v>0</v>
      </c>
      <c r="BI291" s="161">
        <f t="shared" si="78"/>
        <v>0</v>
      </c>
      <c r="BJ291" s="14" t="s">
        <v>82</v>
      </c>
      <c r="BK291" s="161">
        <f t="shared" si="79"/>
        <v>0</v>
      </c>
      <c r="BL291" s="14" t="s">
        <v>202</v>
      </c>
      <c r="BM291" s="160" t="s">
        <v>713</v>
      </c>
    </row>
    <row r="292" spans="1:65" s="12" customFormat="1" ht="22.8" customHeight="1">
      <c r="B292" s="134"/>
      <c r="D292" s="135" t="s">
        <v>72</v>
      </c>
      <c r="E292" s="145" t="s">
        <v>714</v>
      </c>
      <c r="F292" s="145" t="s">
        <v>715</v>
      </c>
      <c r="I292" s="137"/>
      <c r="J292" s="146">
        <f>BK292</f>
        <v>0</v>
      </c>
      <c r="L292" s="134"/>
      <c r="M292" s="139"/>
      <c r="N292" s="140"/>
      <c r="O292" s="140"/>
      <c r="P292" s="141">
        <f>SUM(P293:P308)</f>
        <v>0</v>
      </c>
      <c r="Q292" s="140"/>
      <c r="R292" s="141">
        <f>SUM(R293:R308)</f>
        <v>20.933</v>
      </c>
      <c r="S292" s="140"/>
      <c r="T292" s="142">
        <f>SUM(T293:T308)</f>
        <v>0</v>
      </c>
      <c r="AR292" s="135" t="s">
        <v>82</v>
      </c>
      <c r="AT292" s="143" t="s">
        <v>72</v>
      </c>
      <c r="AU292" s="143" t="s">
        <v>78</v>
      </c>
      <c r="AY292" s="135" t="s">
        <v>140</v>
      </c>
      <c r="BK292" s="144">
        <f>SUM(BK293:BK308)</f>
        <v>0</v>
      </c>
    </row>
    <row r="293" spans="1:65" s="2" customFormat="1" ht="24.15" customHeight="1">
      <c r="A293" s="29"/>
      <c r="B293" s="147"/>
      <c r="C293" s="148" t="s">
        <v>716</v>
      </c>
      <c r="D293" s="148" t="s">
        <v>142</v>
      </c>
      <c r="E293" s="149" t="s">
        <v>717</v>
      </c>
      <c r="F293" s="150" t="s">
        <v>718</v>
      </c>
      <c r="G293" s="151" t="s">
        <v>267</v>
      </c>
      <c r="H293" s="152">
        <v>105</v>
      </c>
      <c r="I293" s="153"/>
      <c r="J293" s="154">
        <f t="shared" ref="J293:J308" si="80">ROUND(I293*H293,2)</f>
        <v>0</v>
      </c>
      <c r="K293" s="155"/>
      <c r="L293" s="30"/>
      <c r="M293" s="156" t="s">
        <v>1</v>
      </c>
      <c r="N293" s="157" t="s">
        <v>39</v>
      </c>
      <c r="O293" s="58"/>
      <c r="P293" s="158">
        <f t="shared" ref="P293:P308" si="81">O293*H293</f>
        <v>0</v>
      </c>
      <c r="Q293" s="158">
        <v>0</v>
      </c>
      <c r="R293" s="158">
        <f t="shared" ref="R293:R308" si="82">Q293*H293</f>
        <v>0</v>
      </c>
      <c r="S293" s="158">
        <v>0</v>
      </c>
      <c r="T293" s="159">
        <f t="shared" ref="T293:T308" si="83"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202</v>
      </c>
      <c r="AT293" s="160" t="s">
        <v>142</v>
      </c>
      <c r="AU293" s="160" t="s">
        <v>82</v>
      </c>
      <c r="AY293" s="14" t="s">
        <v>140</v>
      </c>
      <c r="BE293" s="161">
        <f t="shared" ref="BE293:BE308" si="84">IF(N293="základná",J293,0)</f>
        <v>0</v>
      </c>
      <c r="BF293" s="161">
        <f t="shared" ref="BF293:BF308" si="85">IF(N293="znížená",J293,0)</f>
        <v>0</v>
      </c>
      <c r="BG293" s="161">
        <f t="shared" ref="BG293:BG308" si="86">IF(N293="zákl. prenesená",J293,0)</f>
        <v>0</v>
      </c>
      <c r="BH293" s="161">
        <f t="shared" ref="BH293:BH308" si="87">IF(N293="zníž. prenesená",J293,0)</f>
        <v>0</v>
      </c>
      <c r="BI293" s="161">
        <f t="shared" ref="BI293:BI308" si="88">IF(N293="nulová",J293,0)</f>
        <v>0</v>
      </c>
      <c r="BJ293" s="14" t="s">
        <v>82</v>
      </c>
      <c r="BK293" s="161">
        <f t="shared" ref="BK293:BK308" si="89">ROUND(I293*H293,2)</f>
        <v>0</v>
      </c>
      <c r="BL293" s="14" t="s">
        <v>202</v>
      </c>
      <c r="BM293" s="160" t="s">
        <v>719</v>
      </c>
    </row>
    <row r="294" spans="1:65" s="2" customFormat="1" ht="16.5" customHeight="1">
      <c r="A294" s="29"/>
      <c r="B294" s="147"/>
      <c r="C294" s="162" t="s">
        <v>720</v>
      </c>
      <c r="D294" s="162" t="s">
        <v>193</v>
      </c>
      <c r="E294" s="163" t="s">
        <v>721</v>
      </c>
      <c r="F294" s="164" t="s">
        <v>722</v>
      </c>
      <c r="G294" s="165" t="s">
        <v>267</v>
      </c>
      <c r="H294" s="166">
        <v>105</v>
      </c>
      <c r="I294" s="167"/>
      <c r="J294" s="168">
        <f t="shared" si="80"/>
        <v>0</v>
      </c>
      <c r="K294" s="169"/>
      <c r="L294" s="170"/>
      <c r="M294" s="171" t="s">
        <v>1</v>
      </c>
      <c r="N294" s="172" t="s">
        <v>39</v>
      </c>
      <c r="O294" s="58"/>
      <c r="P294" s="158">
        <f t="shared" si="81"/>
        <v>0</v>
      </c>
      <c r="Q294" s="158">
        <v>0</v>
      </c>
      <c r="R294" s="158">
        <f t="shared" si="82"/>
        <v>0</v>
      </c>
      <c r="S294" s="158">
        <v>0</v>
      </c>
      <c r="T294" s="159">
        <f t="shared" si="8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269</v>
      </c>
      <c r="AT294" s="160" t="s">
        <v>193</v>
      </c>
      <c r="AU294" s="160" t="s">
        <v>82</v>
      </c>
      <c r="AY294" s="14" t="s">
        <v>140</v>
      </c>
      <c r="BE294" s="161">
        <f t="shared" si="84"/>
        <v>0</v>
      </c>
      <c r="BF294" s="161">
        <f t="shared" si="85"/>
        <v>0</v>
      </c>
      <c r="BG294" s="161">
        <f t="shared" si="86"/>
        <v>0</v>
      </c>
      <c r="BH294" s="161">
        <f t="shared" si="87"/>
        <v>0</v>
      </c>
      <c r="BI294" s="161">
        <f t="shared" si="88"/>
        <v>0</v>
      </c>
      <c r="BJ294" s="14" t="s">
        <v>82</v>
      </c>
      <c r="BK294" s="161">
        <f t="shared" si="89"/>
        <v>0</v>
      </c>
      <c r="BL294" s="14" t="s">
        <v>202</v>
      </c>
      <c r="BM294" s="160" t="s">
        <v>723</v>
      </c>
    </row>
    <row r="295" spans="1:65" s="2" customFormat="1" ht="16.5" customHeight="1">
      <c r="A295" s="29"/>
      <c r="B295" s="147"/>
      <c r="C295" s="148" t="s">
        <v>724</v>
      </c>
      <c r="D295" s="148" t="s">
        <v>142</v>
      </c>
      <c r="E295" s="149" t="s">
        <v>725</v>
      </c>
      <c r="F295" s="150" t="s">
        <v>726</v>
      </c>
      <c r="G295" s="151" t="s">
        <v>209</v>
      </c>
      <c r="H295" s="152">
        <v>480</v>
      </c>
      <c r="I295" s="153"/>
      <c r="J295" s="154">
        <f t="shared" si="80"/>
        <v>0</v>
      </c>
      <c r="K295" s="155"/>
      <c r="L295" s="30"/>
      <c r="M295" s="156" t="s">
        <v>1</v>
      </c>
      <c r="N295" s="157" t="s">
        <v>39</v>
      </c>
      <c r="O295" s="58"/>
      <c r="P295" s="158">
        <f t="shared" si="81"/>
        <v>0</v>
      </c>
      <c r="Q295" s="158">
        <v>0</v>
      </c>
      <c r="R295" s="158">
        <f t="shared" si="82"/>
        <v>0</v>
      </c>
      <c r="S295" s="158">
        <v>0</v>
      </c>
      <c r="T295" s="159">
        <f t="shared" si="8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60" t="s">
        <v>202</v>
      </c>
      <c r="AT295" s="160" t="s">
        <v>142</v>
      </c>
      <c r="AU295" s="160" t="s">
        <v>82</v>
      </c>
      <c r="AY295" s="14" t="s">
        <v>140</v>
      </c>
      <c r="BE295" s="161">
        <f t="shared" si="84"/>
        <v>0</v>
      </c>
      <c r="BF295" s="161">
        <f t="shared" si="85"/>
        <v>0</v>
      </c>
      <c r="BG295" s="161">
        <f t="shared" si="86"/>
        <v>0</v>
      </c>
      <c r="BH295" s="161">
        <f t="shared" si="87"/>
        <v>0</v>
      </c>
      <c r="BI295" s="161">
        <f t="shared" si="88"/>
        <v>0</v>
      </c>
      <c r="BJ295" s="14" t="s">
        <v>82</v>
      </c>
      <c r="BK295" s="161">
        <f t="shared" si="89"/>
        <v>0</v>
      </c>
      <c r="BL295" s="14" t="s">
        <v>202</v>
      </c>
      <c r="BM295" s="160" t="s">
        <v>727</v>
      </c>
    </row>
    <row r="296" spans="1:65" s="2" customFormat="1" ht="33" customHeight="1">
      <c r="A296" s="29"/>
      <c r="B296" s="147"/>
      <c r="C296" s="148" t="s">
        <v>728</v>
      </c>
      <c r="D296" s="148" t="s">
        <v>142</v>
      </c>
      <c r="E296" s="149" t="s">
        <v>729</v>
      </c>
      <c r="F296" s="150" t="s">
        <v>730</v>
      </c>
      <c r="G296" s="151" t="s">
        <v>250</v>
      </c>
      <c r="H296" s="152">
        <v>1073.2</v>
      </c>
      <c r="I296" s="153"/>
      <c r="J296" s="154">
        <f t="shared" si="80"/>
        <v>0</v>
      </c>
      <c r="K296" s="155"/>
      <c r="L296" s="30"/>
      <c r="M296" s="156" t="s">
        <v>1</v>
      </c>
      <c r="N296" s="157" t="s">
        <v>39</v>
      </c>
      <c r="O296" s="58"/>
      <c r="P296" s="158">
        <f t="shared" si="81"/>
        <v>0</v>
      </c>
      <c r="Q296" s="158">
        <v>0</v>
      </c>
      <c r="R296" s="158">
        <f t="shared" si="82"/>
        <v>0</v>
      </c>
      <c r="S296" s="158">
        <v>0</v>
      </c>
      <c r="T296" s="159">
        <f t="shared" si="8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60" t="s">
        <v>202</v>
      </c>
      <c r="AT296" s="160" t="s">
        <v>142</v>
      </c>
      <c r="AU296" s="160" t="s">
        <v>82</v>
      </c>
      <c r="AY296" s="14" t="s">
        <v>140</v>
      </c>
      <c r="BE296" s="161">
        <f t="shared" si="84"/>
        <v>0</v>
      </c>
      <c r="BF296" s="161">
        <f t="shared" si="85"/>
        <v>0</v>
      </c>
      <c r="BG296" s="161">
        <f t="shared" si="86"/>
        <v>0</v>
      </c>
      <c r="BH296" s="161">
        <f t="shared" si="87"/>
        <v>0</v>
      </c>
      <c r="BI296" s="161">
        <f t="shared" si="88"/>
        <v>0</v>
      </c>
      <c r="BJ296" s="14" t="s">
        <v>82</v>
      </c>
      <c r="BK296" s="161">
        <f t="shared" si="89"/>
        <v>0</v>
      </c>
      <c r="BL296" s="14" t="s">
        <v>202</v>
      </c>
      <c r="BM296" s="160" t="s">
        <v>731</v>
      </c>
    </row>
    <row r="297" spans="1:65" s="2" customFormat="1" ht="33" customHeight="1">
      <c r="A297" s="29"/>
      <c r="B297" s="147"/>
      <c r="C297" s="148" t="s">
        <v>732</v>
      </c>
      <c r="D297" s="148" t="s">
        <v>142</v>
      </c>
      <c r="E297" s="149" t="s">
        <v>733</v>
      </c>
      <c r="F297" s="150" t="s">
        <v>734</v>
      </c>
      <c r="G297" s="151" t="s">
        <v>250</v>
      </c>
      <c r="H297" s="152">
        <v>111.5</v>
      </c>
      <c r="I297" s="153"/>
      <c r="J297" s="154">
        <f t="shared" si="80"/>
        <v>0</v>
      </c>
      <c r="K297" s="155"/>
      <c r="L297" s="30"/>
      <c r="M297" s="156" t="s">
        <v>1</v>
      </c>
      <c r="N297" s="157" t="s">
        <v>39</v>
      </c>
      <c r="O297" s="58"/>
      <c r="P297" s="158">
        <f t="shared" si="81"/>
        <v>0</v>
      </c>
      <c r="Q297" s="158">
        <v>0</v>
      </c>
      <c r="R297" s="158">
        <f t="shared" si="82"/>
        <v>0</v>
      </c>
      <c r="S297" s="158">
        <v>0</v>
      </c>
      <c r="T297" s="159">
        <f t="shared" si="8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202</v>
      </c>
      <c r="AT297" s="160" t="s">
        <v>142</v>
      </c>
      <c r="AU297" s="160" t="s">
        <v>82</v>
      </c>
      <c r="AY297" s="14" t="s">
        <v>140</v>
      </c>
      <c r="BE297" s="161">
        <f t="shared" si="84"/>
        <v>0</v>
      </c>
      <c r="BF297" s="161">
        <f t="shared" si="85"/>
        <v>0</v>
      </c>
      <c r="BG297" s="161">
        <f t="shared" si="86"/>
        <v>0</v>
      </c>
      <c r="BH297" s="161">
        <f t="shared" si="87"/>
        <v>0</v>
      </c>
      <c r="BI297" s="161">
        <f t="shared" si="88"/>
        <v>0</v>
      </c>
      <c r="BJ297" s="14" t="s">
        <v>82</v>
      </c>
      <c r="BK297" s="161">
        <f t="shared" si="89"/>
        <v>0</v>
      </c>
      <c r="BL297" s="14" t="s">
        <v>202</v>
      </c>
      <c r="BM297" s="160" t="s">
        <v>735</v>
      </c>
    </row>
    <row r="298" spans="1:65" s="2" customFormat="1" ht="33" customHeight="1">
      <c r="A298" s="29"/>
      <c r="B298" s="147"/>
      <c r="C298" s="148" t="s">
        <v>736</v>
      </c>
      <c r="D298" s="148" t="s">
        <v>142</v>
      </c>
      <c r="E298" s="149" t="s">
        <v>737</v>
      </c>
      <c r="F298" s="150" t="s">
        <v>738</v>
      </c>
      <c r="G298" s="151" t="s">
        <v>250</v>
      </c>
      <c r="H298" s="152">
        <v>85.6</v>
      </c>
      <c r="I298" s="153"/>
      <c r="J298" s="154">
        <f t="shared" si="80"/>
        <v>0</v>
      </c>
      <c r="K298" s="155"/>
      <c r="L298" s="30"/>
      <c r="M298" s="156" t="s">
        <v>1</v>
      </c>
      <c r="N298" s="157" t="s">
        <v>39</v>
      </c>
      <c r="O298" s="58"/>
      <c r="P298" s="158">
        <f t="shared" si="81"/>
        <v>0</v>
      </c>
      <c r="Q298" s="158">
        <v>0</v>
      </c>
      <c r="R298" s="158">
        <f t="shared" si="82"/>
        <v>0</v>
      </c>
      <c r="S298" s="158">
        <v>0</v>
      </c>
      <c r="T298" s="159">
        <f t="shared" si="8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202</v>
      </c>
      <c r="AT298" s="160" t="s">
        <v>142</v>
      </c>
      <c r="AU298" s="160" t="s">
        <v>82</v>
      </c>
      <c r="AY298" s="14" t="s">
        <v>140</v>
      </c>
      <c r="BE298" s="161">
        <f t="shared" si="84"/>
        <v>0</v>
      </c>
      <c r="BF298" s="161">
        <f t="shared" si="85"/>
        <v>0</v>
      </c>
      <c r="BG298" s="161">
        <f t="shared" si="86"/>
        <v>0</v>
      </c>
      <c r="BH298" s="161">
        <f t="shared" si="87"/>
        <v>0</v>
      </c>
      <c r="BI298" s="161">
        <f t="shared" si="88"/>
        <v>0</v>
      </c>
      <c r="BJ298" s="14" t="s">
        <v>82</v>
      </c>
      <c r="BK298" s="161">
        <f t="shared" si="89"/>
        <v>0</v>
      </c>
      <c r="BL298" s="14" t="s">
        <v>202</v>
      </c>
      <c r="BM298" s="160" t="s">
        <v>739</v>
      </c>
    </row>
    <row r="299" spans="1:65" s="2" customFormat="1" ht="33" customHeight="1">
      <c r="A299" s="29"/>
      <c r="B299" s="147"/>
      <c r="C299" s="148" t="s">
        <v>740</v>
      </c>
      <c r="D299" s="148" t="s">
        <v>142</v>
      </c>
      <c r="E299" s="149" t="s">
        <v>741</v>
      </c>
      <c r="F299" s="150" t="s">
        <v>742</v>
      </c>
      <c r="G299" s="151" t="s">
        <v>250</v>
      </c>
      <c r="H299" s="152">
        <v>98</v>
      </c>
      <c r="I299" s="153"/>
      <c r="J299" s="154">
        <f t="shared" si="80"/>
        <v>0</v>
      </c>
      <c r="K299" s="155"/>
      <c r="L299" s="30"/>
      <c r="M299" s="156" t="s">
        <v>1</v>
      </c>
      <c r="N299" s="157" t="s">
        <v>39</v>
      </c>
      <c r="O299" s="58"/>
      <c r="P299" s="158">
        <f t="shared" si="81"/>
        <v>0</v>
      </c>
      <c r="Q299" s="158">
        <v>0</v>
      </c>
      <c r="R299" s="158">
        <f t="shared" si="82"/>
        <v>0</v>
      </c>
      <c r="S299" s="158">
        <v>0</v>
      </c>
      <c r="T299" s="159">
        <f t="shared" si="8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202</v>
      </c>
      <c r="AT299" s="160" t="s">
        <v>142</v>
      </c>
      <c r="AU299" s="160" t="s">
        <v>82</v>
      </c>
      <c r="AY299" s="14" t="s">
        <v>140</v>
      </c>
      <c r="BE299" s="161">
        <f t="shared" si="84"/>
        <v>0</v>
      </c>
      <c r="BF299" s="161">
        <f t="shared" si="85"/>
        <v>0</v>
      </c>
      <c r="BG299" s="161">
        <f t="shared" si="86"/>
        <v>0</v>
      </c>
      <c r="BH299" s="161">
        <f t="shared" si="87"/>
        <v>0</v>
      </c>
      <c r="BI299" s="161">
        <f t="shared" si="88"/>
        <v>0</v>
      </c>
      <c r="BJ299" s="14" t="s">
        <v>82</v>
      </c>
      <c r="BK299" s="161">
        <f t="shared" si="89"/>
        <v>0</v>
      </c>
      <c r="BL299" s="14" t="s">
        <v>202</v>
      </c>
      <c r="BM299" s="160" t="s">
        <v>743</v>
      </c>
    </row>
    <row r="300" spans="1:65" s="2" customFormat="1" ht="24.15" customHeight="1">
      <c r="A300" s="29"/>
      <c r="B300" s="147"/>
      <c r="C300" s="162" t="s">
        <v>744</v>
      </c>
      <c r="D300" s="162" t="s">
        <v>193</v>
      </c>
      <c r="E300" s="163" t="s">
        <v>745</v>
      </c>
      <c r="F300" s="164" t="s">
        <v>746</v>
      </c>
      <c r="G300" s="165" t="s">
        <v>145</v>
      </c>
      <c r="H300" s="166">
        <v>33.286000000000001</v>
      </c>
      <c r="I300" s="167"/>
      <c r="J300" s="168">
        <f t="shared" si="80"/>
        <v>0</v>
      </c>
      <c r="K300" s="169"/>
      <c r="L300" s="170"/>
      <c r="M300" s="171" t="s">
        <v>1</v>
      </c>
      <c r="N300" s="172" t="s">
        <v>39</v>
      </c>
      <c r="O300" s="58"/>
      <c r="P300" s="158">
        <f t="shared" si="81"/>
        <v>0</v>
      </c>
      <c r="Q300" s="158">
        <v>0.5</v>
      </c>
      <c r="R300" s="158">
        <f t="shared" si="82"/>
        <v>16.643000000000001</v>
      </c>
      <c r="S300" s="158">
        <v>0</v>
      </c>
      <c r="T300" s="159">
        <f t="shared" si="8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60" t="s">
        <v>269</v>
      </c>
      <c r="AT300" s="160" t="s">
        <v>193</v>
      </c>
      <c r="AU300" s="160" t="s">
        <v>82</v>
      </c>
      <c r="AY300" s="14" t="s">
        <v>140</v>
      </c>
      <c r="BE300" s="161">
        <f t="shared" si="84"/>
        <v>0</v>
      </c>
      <c r="BF300" s="161">
        <f t="shared" si="85"/>
        <v>0</v>
      </c>
      <c r="BG300" s="161">
        <f t="shared" si="86"/>
        <v>0</v>
      </c>
      <c r="BH300" s="161">
        <f t="shared" si="87"/>
        <v>0</v>
      </c>
      <c r="BI300" s="161">
        <f t="shared" si="88"/>
        <v>0</v>
      </c>
      <c r="BJ300" s="14" t="s">
        <v>82</v>
      </c>
      <c r="BK300" s="161">
        <f t="shared" si="89"/>
        <v>0</v>
      </c>
      <c r="BL300" s="14" t="s">
        <v>202</v>
      </c>
      <c r="BM300" s="160" t="s">
        <v>747</v>
      </c>
    </row>
    <row r="301" spans="1:65" s="2" customFormat="1" ht="21.75" customHeight="1">
      <c r="A301" s="29"/>
      <c r="B301" s="147"/>
      <c r="C301" s="148" t="s">
        <v>748</v>
      </c>
      <c r="D301" s="148" t="s">
        <v>142</v>
      </c>
      <c r="E301" s="149" t="s">
        <v>749</v>
      </c>
      <c r="F301" s="150" t="s">
        <v>750</v>
      </c>
      <c r="G301" s="151" t="s">
        <v>250</v>
      </c>
      <c r="H301" s="152">
        <v>3000</v>
      </c>
      <c r="I301" s="153"/>
      <c r="J301" s="154">
        <f t="shared" si="80"/>
        <v>0</v>
      </c>
      <c r="K301" s="155"/>
      <c r="L301" s="30"/>
      <c r="M301" s="156" t="s">
        <v>1</v>
      </c>
      <c r="N301" s="157" t="s">
        <v>39</v>
      </c>
      <c r="O301" s="58"/>
      <c r="P301" s="158">
        <f t="shared" si="81"/>
        <v>0</v>
      </c>
      <c r="Q301" s="158">
        <v>0</v>
      </c>
      <c r="R301" s="158">
        <f t="shared" si="82"/>
        <v>0</v>
      </c>
      <c r="S301" s="158">
        <v>0</v>
      </c>
      <c r="T301" s="159">
        <f t="shared" si="8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202</v>
      </c>
      <c r="AT301" s="160" t="s">
        <v>142</v>
      </c>
      <c r="AU301" s="160" t="s">
        <v>82</v>
      </c>
      <c r="AY301" s="14" t="s">
        <v>140</v>
      </c>
      <c r="BE301" s="161">
        <f t="shared" si="84"/>
        <v>0</v>
      </c>
      <c r="BF301" s="161">
        <f t="shared" si="85"/>
        <v>0</v>
      </c>
      <c r="BG301" s="161">
        <f t="shared" si="86"/>
        <v>0</v>
      </c>
      <c r="BH301" s="161">
        <f t="shared" si="87"/>
        <v>0</v>
      </c>
      <c r="BI301" s="161">
        <f t="shared" si="88"/>
        <v>0</v>
      </c>
      <c r="BJ301" s="14" t="s">
        <v>82</v>
      </c>
      <c r="BK301" s="161">
        <f t="shared" si="89"/>
        <v>0</v>
      </c>
      <c r="BL301" s="14" t="s">
        <v>202</v>
      </c>
      <c r="BM301" s="160" t="s">
        <v>751</v>
      </c>
    </row>
    <row r="302" spans="1:65" s="2" customFormat="1" ht="16.5" customHeight="1">
      <c r="A302" s="29"/>
      <c r="B302" s="147"/>
      <c r="C302" s="148" t="s">
        <v>752</v>
      </c>
      <c r="D302" s="148" t="s">
        <v>142</v>
      </c>
      <c r="E302" s="149" t="s">
        <v>753</v>
      </c>
      <c r="F302" s="150" t="s">
        <v>754</v>
      </c>
      <c r="G302" s="151" t="s">
        <v>250</v>
      </c>
      <c r="H302" s="152">
        <v>900</v>
      </c>
      <c r="I302" s="153"/>
      <c r="J302" s="154">
        <f t="shared" si="80"/>
        <v>0</v>
      </c>
      <c r="K302" s="155"/>
      <c r="L302" s="30"/>
      <c r="M302" s="156" t="s">
        <v>1</v>
      </c>
      <c r="N302" s="157" t="s">
        <v>39</v>
      </c>
      <c r="O302" s="58"/>
      <c r="P302" s="158">
        <f t="shared" si="81"/>
        <v>0</v>
      </c>
      <c r="Q302" s="158">
        <v>0</v>
      </c>
      <c r="R302" s="158">
        <f t="shared" si="82"/>
        <v>0</v>
      </c>
      <c r="S302" s="158">
        <v>0</v>
      </c>
      <c r="T302" s="159">
        <f t="shared" si="8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202</v>
      </c>
      <c r="AT302" s="160" t="s">
        <v>142</v>
      </c>
      <c r="AU302" s="160" t="s">
        <v>82</v>
      </c>
      <c r="AY302" s="14" t="s">
        <v>140</v>
      </c>
      <c r="BE302" s="161">
        <f t="shared" si="84"/>
        <v>0</v>
      </c>
      <c r="BF302" s="161">
        <f t="shared" si="85"/>
        <v>0</v>
      </c>
      <c r="BG302" s="161">
        <f t="shared" si="86"/>
        <v>0</v>
      </c>
      <c r="BH302" s="161">
        <f t="shared" si="87"/>
        <v>0</v>
      </c>
      <c r="BI302" s="161">
        <f t="shared" si="88"/>
        <v>0</v>
      </c>
      <c r="BJ302" s="14" t="s">
        <v>82</v>
      </c>
      <c r="BK302" s="161">
        <f t="shared" si="89"/>
        <v>0</v>
      </c>
      <c r="BL302" s="14" t="s">
        <v>202</v>
      </c>
      <c r="BM302" s="160" t="s">
        <v>755</v>
      </c>
    </row>
    <row r="303" spans="1:65" s="2" customFormat="1" ht="37.799999999999997" customHeight="1">
      <c r="A303" s="29"/>
      <c r="B303" s="147"/>
      <c r="C303" s="162" t="s">
        <v>756</v>
      </c>
      <c r="D303" s="162" t="s">
        <v>193</v>
      </c>
      <c r="E303" s="163" t="s">
        <v>757</v>
      </c>
      <c r="F303" s="164" t="s">
        <v>758</v>
      </c>
      <c r="G303" s="165" t="s">
        <v>145</v>
      </c>
      <c r="H303" s="166">
        <v>8.58</v>
      </c>
      <c r="I303" s="167"/>
      <c r="J303" s="168">
        <f t="shared" si="80"/>
        <v>0</v>
      </c>
      <c r="K303" s="169"/>
      <c r="L303" s="170"/>
      <c r="M303" s="171" t="s">
        <v>1</v>
      </c>
      <c r="N303" s="172" t="s">
        <v>39</v>
      </c>
      <c r="O303" s="58"/>
      <c r="P303" s="158">
        <f t="shared" si="81"/>
        <v>0</v>
      </c>
      <c r="Q303" s="158">
        <v>0.5</v>
      </c>
      <c r="R303" s="158">
        <f t="shared" si="82"/>
        <v>4.29</v>
      </c>
      <c r="S303" s="158">
        <v>0</v>
      </c>
      <c r="T303" s="159">
        <f t="shared" si="8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60" t="s">
        <v>269</v>
      </c>
      <c r="AT303" s="160" t="s">
        <v>193</v>
      </c>
      <c r="AU303" s="160" t="s">
        <v>82</v>
      </c>
      <c r="AY303" s="14" t="s">
        <v>140</v>
      </c>
      <c r="BE303" s="161">
        <f t="shared" si="84"/>
        <v>0</v>
      </c>
      <c r="BF303" s="161">
        <f t="shared" si="85"/>
        <v>0</v>
      </c>
      <c r="BG303" s="161">
        <f t="shared" si="86"/>
        <v>0</v>
      </c>
      <c r="BH303" s="161">
        <f t="shared" si="87"/>
        <v>0</v>
      </c>
      <c r="BI303" s="161">
        <f t="shared" si="88"/>
        <v>0</v>
      </c>
      <c r="BJ303" s="14" t="s">
        <v>82</v>
      </c>
      <c r="BK303" s="161">
        <f t="shared" si="89"/>
        <v>0</v>
      </c>
      <c r="BL303" s="14" t="s">
        <v>202</v>
      </c>
      <c r="BM303" s="160" t="s">
        <v>759</v>
      </c>
    </row>
    <row r="304" spans="1:65" s="2" customFormat="1" ht="33" customHeight="1">
      <c r="A304" s="29"/>
      <c r="B304" s="147"/>
      <c r="C304" s="148" t="s">
        <v>760</v>
      </c>
      <c r="D304" s="148" t="s">
        <v>142</v>
      </c>
      <c r="E304" s="149" t="s">
        <v>761</v>
      </c>
      <c r="F304" s="150" t="s">
        <v>762</v>
      </c>
      <c r="G304" s="151" t="s">
        <v>209</v>
      </c>
      <c r="H304" s="152">
        <v>480</v>
      </c>
      <c r="I304" s="153"/>
      <c r="J304" s="154">
        <f t="shared" si="80"/>
        <v>0</v>
      </c>
      <c r="K304" s="155"/>
      <c r="L304" s="30"/>
      <c r="M304" s="156" t="s">
        <v>1</v>
      </c>
      <c r="N304" s="157" t="s">
        <v>39</v>
      </c>
      <c r="O304" s="58"/>
      <c r="P304" s="158">
        <f t="shared" si="81"/>
        <v>0</v>
      </c>
      <c r="Q304" s="158">
        <v>0</v>
      </c>
      <c r="R304" s="158">
        <f t="shared" si="82"/>
        <v>0</v>
      </c>
      <c r="S304" s="158">
        <v>0</v>
      </c>
      <c r="T304" s="159">
        <f t="shared" si="8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60" t="s">
        <v>202</v>
      </c>
      <c r="AT304" s="160" t="s">
        <v>142</v>
      </c>
      <c r="AU304" s="160" t="s">
        <v>82</v>
      </c>
      <c r="AY304" s="14" t="s">
        <v>140</v>
      </c>
      <c r="BE304" s="161">
        <f t="shared" si="84"/>
        <v>0</v>
      </c>
      <c r="BF304" s="161">
        <f t="shared" si="85"/>
        <v>0</v>
      </c>
      <c r="BG304" s="161">
        <f t="shared" si="86"/>
        <v>0</v>
      </c>
      <c r="BH304" s="161">
        <f t="shared" si="87"/>
        <v>0</v>
      </c>
      <c r="BI304" s="161">
        <f t="shared" si="88"/>
        <v>0</v>
      </c>
      <c r="BJ304" s="14" t="s">
        <v>82</v>
      </c>
      <c r="BK304" s="161">
        <f t="shared" si="89"/>
        <v>0</v>
      </c>
      <c r="BL304" s="14" t="s">
        <v>202</v>
      </c>
      <c r="BM304" s="160" t="s">
        <v>763</v>
      </c>
    </row>
    <row r="305" spans="1:65" s="2" customFormat="1" ht="44.25" customHeight="1">
      <c r="A305" s="29"/>
      <c r="B305" s="147"/>
      <c r="C305" s="148" t="s">
        <v>764</v>
      </c>
      <c r="D305" s="148" t="s">
        <v>142</v>
      </c>
      <c r="E305" s="149" t="s">
        <v>765</v>
      </c>
      <c r="F305" s="150" t="s">
        <v>766</v>
      </c>
      <c r="G305" s="151" t="s">
        <v>145</v>
      </c>
      <c r="H305" s="152">
        <v>41.866</v>
      </c>
      <c r="I305" s="153"/>
      <c r="J305" s="154">
        <f t="shared" si="80"/>
        <v>0</v>
      </c>
      <c r="K305" s="155"/>
      <c r="L305" s="30"/>
      <c r="M305" s="156" t="s">
        <v>1</v>
      </c>
      <c r="N305" s="157" t="s">
        <v>39</v>
      </c>
      <c r="O305" s="58"/>
      <c r="P305" s="158">
        <f t="shared" si="81"/>
        <v>0</v>
      </c>
      <c r="Q305" s="158">
        <v>0</v>
      </c>
      <c r="R305" s="158">
        <f t="shared" si="82"/>
        <v>0</v>
      </c>
      <c r="S305" s="158">
        <v>0</v>
      </c>
      <c r="T305" s="159">
        <f t="shared" si="8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60" t="s">
        <v>202</v>
      </c>
      <c r="AT305" s="160" t="s">
        <v>142</v>
      </c>
      <c r="AU305" s="160" t="s">
        <v>82</v>
      </c>
      <c r="AY305" s="14" t="s">
        <v>140</v>
      </c>
      <c r="BE305" s="161">
        <f t="shared" si="84"/>
        <v>0</v>
      </c>
      <c r="BF305" s="161">
        <f t="shared" si="85"/>
        <v>0</v>
      </c>
      <c r="BG305" s="161">
        <f t="shared" si="86"/>
        <v>0</v>
      </c>
      <c r="BH305" s="161">
        <f t="shared" si="87"/>
        <v>0</v>
      </c>
      <c r="BI305" s="161">
        <f t="shared" si="88"/>
        <v>0</v>
      </c>
      <c r="BJ305" s="14" t="s">
        <v>82</v>
      </c>
      <c r="BK305" s="161">
        <f t="shared" si="89"/>
        <v>0</v>
      </c>
      <c r="BL305" s="14" t="s">
        <v>202</v>
      </c>
      <c r="BM305" s="160" t="s">
        <v>767</v>
      </c>
    </row>
    <row r="306" spans="1:65" s="2" customFormat="1" ht="33" customHeight="1">
      <c r="A306" s="29"/>
      <c r="B306" s="147"/>
      <c r="C306" s="148" t="s">
        <v>768</v>
      </c>
      <c r="D306" s="148" t="s">
        <v>142</v>
      </c>
      <c r="E306" s="149" t="s">
        <v>769</v>
      </c>
      <c r="F306" s="150" t="s">
        <v>770</v>
      </c>
      <c r="G306" s="151" t="s">
        <v>209</v>
      </c>
      <c r="H306" s="152">
        <v>177.84399999999999</v>
      </c>
      <c r="I306" s="153"/>
      <c r="J306" s="154">
        <f t="shared" si="80"/>
        <v>0</v>
      </c>
      <c r="K306" s="155"/>
      <c r="L306" s="30"/>
      <c r="M306" s="156" t="s">
        <v>1</v>
      </c>
      <c r="N306" s="157" t="s">
        <v>39</v>
      </c>
      <c r="O306" s="58"/>
      <c r="P306" s="158">
        <f t="shared" si="81"/>
        <v>0</v>
      </c>
      <c r="Q306" s="158">
        <v>0</v>
      </c>
      <c r="R306" s="158">
        <f t="shared" si="82"/>
        <v>0</v>
      </c>
      <c r="S306" s="158">
        <v>0</v>
      </c>
      <c r="T306" s="159">
        <f t="shared" si="8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60" t="s">
        <v>202</v>
      </c>
      <c r="AT306" s="160" t="s">
        <v>142</v>
      </c>
      <c r="AU306" s="160" t="s">
        <v>82</v>
      </c>
      <c r="AY306" s="14" t="s">
        <v>140</v>
      </c>
      <c r="BE306" s="161">
        <f t="shared" si="84"/>
        <v>0</v>
      </c>
      <c r="BF306" s="161">
        <f t="shared" si="85"/>
        <v>0</v>
      </c>
      <c r="BG306" s="161">
        <f t="shared" si="86"/>
        <v>0</v>
      </c>
      <c r="BH306" s="161">
        <f t="shared" si="87"/>
        <v>0</v>
      </c>
      <c r="BI306" s="161">
        <f t="shared" si="88"/>
        <v>0</v>
      </c>
      <c r="BJ306" s="14" t="s">
        <v>82</v>
      </c>
      <c r="BK306" s="161">
        <f t="shared" si="89"/>
        <v>0</v>
      </c>
      <c r="BL306" s="14" t="s">
        <v>202</v>
      </c>
      <c r="BM306" s="160" t="s">
        <v>771</v>
      </c>
    </row>
    <row r="307" spans="1:65" s="2" customFormat="1" ht="24.15" customHeight="1">
      <c r="A307" s="29"/>
      <c r="B307" s="147"/>
      <c r="C307" s="148" t="s">
        <v>772</v>
      </c>
      <c r="D307" s="148" t="s">
        <v>142</v>
      </c>
      <c r="E307" s="149" t="s">
        <v>773</v>
      </c>
      <c r="F307" s="150" t="s">
        <v>774</v>
      </c>
      <c r="G307" s="151" t="s">
        <v>209</v>
      </c>
      <c r="H307" s="152">
        <v>454.553</v>
      </c>
      <c r="I307" s="153"/>
      <c r="J307" s="154">
        <f t="shared" si="80"/>
        <v>0</v>
      </c>
      <c r="K307" s="155"/>
      <c r="L307" s="30"/>
      <c r="M307" s="156" t="s">
        <v>1</v>
      </c>
      <c r="N307" s="157" t="s">
        <v>39</v>
      </c>
      <c r="O307" s="58"/>
      <c r="P307" s="158">
        <f t="shared" si="81"/>
        <v>0</v>
      </c>
      <c r="Q307" s="158">
        <v>0</v>
      </c>
      <c r="R307" s="158">
        <f t="shared" si="82"/>
        <v>0</v>
      </c>
      <c r="S307" s="158">
        <v>0</v>
      </c>
      <c r="T307" s="159">
        <f t="shared" si="8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60" t="s">
        <v>202</v>
      </c>
      <c r="AT307" s="160" t="s">
        <v>142</v>
      </c>
      <c r="AU307" s="160" t="s">
        <v>82</v>
      </c>
      <c r="AY307" s="14" t="s">
        <v>140</v>
      </c>
      <c r="BE307" s="161">
        <f t="shared" si="84"/>
        <v>0</v>
      </c>
      <c r="BF307" s="161">
        <f t="shared" si="85"/>
        <v>0</v>
      </c>
      <c r="BG307" s="161">
        <f t="shared" si="86"/>
        <v>0</v>
      </c>
      <c r="BH307" s="161">
        <f t="shared" si="87"/>
        <v>0</v>
      </c>
      <c r="BI307" s="161">
        <f t="shared" si="88"/>
        <v>0</v>
      </c>
      <c r="BJ307" s="14" t="s">
        <v>82</v>
      </c>
      <c r="BK307" s="161">
        <f t="shared" si="89"/>
        <v>0</v>
      </c>
      <c r="BL307" s="14" t="s">
        <v>202</v>
      </c>
      <c r="BM307" s="160" t="s">
        <v>775</v>
      </c>
    </row>
    <row r="308" spans="1:65" s="2" customFormat="1" ht="24.15" customHeight="1">
      <c r="A308" s="29"/>
      <c r="B308" s="147"/>
      <c r="C308" s="148" t="s">
        <v>776</v>
      </c>
      <c r="D308" s="148" t="s">
        <v>142</v>
      </c>
      <c r="E308" s="149" t="s">
        <v>777</v>
      </c>
      <c r="F308" s="150" t="s">
        <v>778</v>
      </c>
      <c r="G308" s="151" t="s">
        <v>678</v>
      </c>
      <c r="H308" s="173"/>
      <c r="I308" s="153"/>
      <c r="J308" s="154">
        <f t="shared" si="80"/>
        <v>0</v>
      </c>
      <c r="K308" s="155"/>
      <c r="L308" s="30"/>
      <c r="M308" s="156" t="s">
        <v>1</v>
      </c>
      <c r="N308" s="157" t="s">
        <v>39</v>
      </c>
      <c r="O308" s="58"/>
      <c r="P308" s="158">
        <f t="shared" si="81"/>
        <v>0</v>
      </c>
      <c r="Q308" s="158">
        <v>0</v>
      </c>
      <c r="R308" s="158">
        <f t="shared" si="82"/>
        <v>0</v>
      </c>
      <c r="S308" s="158">
        <v>0</v>
      </c>
      <c r="T308" s="159">
        <f t="shared" si="8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60" t="s">
        <v>202</v>
      </c>
      <c r="AT308" s="160" t="s">
        <v>142</v>
      </c>
      <c r="AU308" s="160" t="s">
        <v>82</v>
      </c>
      <c r="AY308" s="14" t="s">
        <v>140</v>
      </c>
      <c r="BE308" s="161">
        <f t="shared" si="84"/>
        <v>0</v>
      </c>
      <c r="BF308" s="161">
        <f t="shared" si="85"/>
        <v>0</v>
      </c>
      <c r="BG308" s="161">
        <f t="shared" si="86"/>
        <v>0</v>
      </c>
      <c r="BH308" s="161">
        <f t="shared" si="87"/>
        <v>0</v>
      </c>
      <c r="BI308" s="161">
        <f t="shared" si="88"/>
        <v>0</v>
      </c>
      <c r="BJ308" s="14" t="s">
        <v>82</v>
      </c>
      <c r="BK308" s="161">
        <f t="shared" si="89"/>
        <v>0</v>
      </c>
      <c r="BL308" s="14" t="s">
        <v>202</v>
      </c>
      <c r="BM308" s="160" t="s">
        <v>779</v>
      </c>
    </row>
    <row r="309" spans="1:65" s="12" customFormat="1" ht="22.8" customHeight="1">
      <c r="B309" s="134"/>
      <c r="D309" s="135" t="s">
        <v>72</v>
      </c>
      <c r="E309" s="145" t="s">
        <v>780</v>
      </c>
      <c r="F309" s="145" t="s">
        <v>781</v>
      </c>
      <c r="I309" s="137"/>
      <c r="J309" s="146">
        <f>BK309</f>
        <v>0</v>
      </c>
      <c r="L309" s="134"/>
      <c r="M309" s="139"/>
      <c r="N309" s="140"/>
      <c r="O309" s="140"/>
      <c r="P309" s="141">
        <f>SUM(P310:P311)</f>
        <v>0</v>
      </c>
      <c r="Q309" s="140"/>
      <c r="R309" s="141">
        <f>SUM(R310:R311)</f>
        <v>0</v>
      </c>
      <c r="S309" s="140"/>
      <c r="T309" s="142">
        <f>SUM(T310:T311)</f>
        <v>0</v>
      </c>
      <c r="AR309" s="135" t="s">
        <v>82</v>
      </c>
      <c r="AT309" s="143" t="s">
        <v>72</v>
      </c>
      <c r="AU309" s="143" t="s">
        <v>78</v>
      </c>
      <c r="AY309" s="135" t="s">
        <v>140</v>
      </c>
      <c r="BK309" s="144">
        <f>SUM(BK310:BK311)</f>
        <v>0</v>
      </c>
    </row>
    <row r="310" spans="1:65" s="2" customFormat="1" ht="33" customHeight="1">
      <c r="A310" s="29"/>
      <c r="B310" s="147"/>
      <c r="C310" s="148" t="s">
        <v>782</v>
      </c>
      <c r="D310" s="148" t="s">
        <v>142</v>
      </c>
      <c r="E310" s="149" t="s">
        <v>783</v>
      </c>
      <c r="F310" s="150" t="s">
        <v>784</v>
      </c>
      <c r="G310" s="151" t="s">
        <v>209</v>
      </c>
      <c r="H310" s="152">
        <v>235.25</v>
      </c>
      <c r="I310" s="153"/>
      <c r="J310" s="154">
        <f>ROUND(I310*H310,2)</f>
        <v>0</v>
      </c>
      <c r="K310" s="155"/>
      <c r="L310" s="30"/>
      <c r="M310" s="156" t="s">
        <v>1</v>
      </c>
      <c r="N310" s="157" t="s">
        <v>39</v>
      </c>
      <c r="O310" s="58"/>
      <c r="P310" s="158">
        <f>O310*H310</f>
        <v>0</v>
      </c>
      <c r="Q310" s="158">
        <v>0</v>
      </c>
      <c r="R310" s="158">
        <f>Q310*H310</f>
        <v>0</v>
      </c>
      <c r="S310" s="158">
        <v>0</v>
      </c>
      <c r="T310" s="159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60" t="s">
        <v>202</v>
      </c>
      <c r="AT310" s="160" t="s">
        <v>142</v>
      </c>
      <c r="AU310" s="160" t="s">
        <v>82</v>
      </c>
      <c r="AY310" s="14" t="s">
        <v>140</v>
      </c>
      <c r="BE310" s="161">
        <f>IF(N310="základná",J310,0)</f>
        <v>0</v>
      </c>
      <c r="BF310" s="161">
        <f>IF(N310="znížená",J310,0)</f>
        <v>0</v>
      </c>
      <c r="BG310" s="161">
        <f>IF(N310="zákl. prenesená",J310,0)</f>
        <v>0</v>
      </c>
      <c r="BH310" s="161">
        <f>IF(N310="zníž. prenesená",J310,0)</f>
        <v>0</v>
      </c>
      <c r="BI310" s="161">
        <f>IF(N310="nulová",J310,0)</f>
        <v>0</v>
      </c>
      <c r="BJ310" s="14" t="s">
        <v>82</v>
      </c>
      <c r="BK310" s="161">
        <f>ROUND(I310*H310,2)</f>
        <v>0</v>
      </c>
      <c r="BL310" s="14" t="s">
        <v>202</v>
      </c>
      <c r="BM310" s="160" t="s">
        <v>785</v>
      </c>
    </row>
    <row r="311" spans="1:65" s="2" customFormat="1" ht="24.15" customHeight="1">
      <c r="A311" s="29"/>
      <c r="B311" s="147"/>
      <c r="C311" s="148" t="s">
        <v>786</v>
      </c>
      <c r="D311" s="148" t="s">
        <v>142</v>
      </c>
      <c r="E311" s="149" t="s">
        <v>787</v>
      </c>
      <c r="F311" s="150" t="s">
        <v>788</v>
      </c>
      <c r="G311" s="151" t="s">
        <v>678</v>
      </c>
      <c r="H311" s="173"/>
      <c r="I311" s="153"/>
      <c r="J311" s="154">
        <f>ROUND(I311*H311,2)</f>
        <v>0</v>
      </c>
      <c r="K311" s="155"/>
      <c r="L311" s="30"/>
      <c r="M311" s="156" t="s">
        <v>1</v>
      </c>
      <c r="N311" s="157" t="s">
        <v>39</v>
      </c>
      <c r="O311" s="58"/>
      <c r="P311" s="158">
        <f>O311*H311</f>
        <v>0</v>
      </c>
      <c r="Q311" s="158">
        <v>0</v>
      </c>
      <c r="R311" s="158">
        <f>Q311*H311</f>
        <v>0</v>
      </c>
      <c r="S311" s="158">
        <v>0</v>
      </c>
      <c r="T311" s="159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60" t="s">
        <v>202</v>
      </c>
      <c r="AT311" s="160" t="s">
        <v>142</v>
      </c>
      <c r="AU311" s="160" t="s">
        <v>82</v>
      </c>
      <c r="AY311" s="14" t="s">
        <v>140</v>
      </c>
      <c r="BE311" s="161">
        <f>IF(N311="základná",J311,0)</f>
        <v>0</v>
      </c>
      <c r="BF311" s="161">
        <f>IF(N311="znížená",J311,0)</f>
        <v>0</v>
      </c>
      <c r="BG311" s="161">
        <f>IF(N311="zákl. prenesená",J311,0)</f>
        <v>0</v>
      </c>
      <c r="BH311" s="161">
        <f>IF(N311="zníž. prenesená",J311,0)</f>
        <v>0</v>
      </c>
      <c r="BI311" s="161">
        <f>IF(N311="nulová",J311,0)</f>
        <v>0</v>
      </c>
      <c r="BJ311" s="14" t="s">
        <v>82</v>
      </c>
      <c r="BK311" s="161">
        <f>ROUND(I311*H311,2)</f>
        <v>0</v>
      </c>
      <c r="BL311" s="14" t="s">
        <v>202</v>
      </c>
      <c r="BM311" s="160" t="s">
        <v>789</v>
      </c>
    </row>
    <row r="312" spans="1:65" s="12" customFormat="1" ht="22.8" customHeight="1">
      <c r="B312" s="134"/>
      <c r="D312" s="135" t="s">
        <v>72</v>
      </c>
      <c r="E312" s="145" t="s">
        <v>790</v>
      </c>
      <c r="F312" s="145" t="s">
        <v>791</v>
      </c>
      <c r="I312" s="137"/>
      <c r="J312" s="146">
        <f>BK312</f>
        <v>0</v>
      </c>
      <c r="L312" s="134"/>
      <c r="M312" s="139"/>
      <c r="N312" s="140"/>
      <c r="O312" s="140"/>
      <c r="P312" s="141">
        <f>SUM(P313:P322)</f>
        <v>0</v>
      </c>
      <c r="Q312" s="140"/>
      <c r="R312" s="141">
        <f>SUM(R313:R322)</f>
        <v>0</v>
      </c>
      <c r="S312" s="140"/>
      <c r="T312" s="142">
        <f>SUM(T313:T322)</f>
        <v>0</v>
      </c>
      <c r="AR312" s="135" t="s">
        <v>82</v>
      </c>
      <c r="AT312" s="143" t="s">
        <v>72</v>
      </c>
      <c r="AU312" s="143" t="s">
        <v>78</v>
      </c>
      <c r="AY312" s="135" t="s">
        <v>140</v>
      </c>
      <c r="BK312" s="144">
        <f>SUM(BK313:BK322)</f>
        <v>0</v>
      </c>
    </row>
    <row r="313" spans="1:65" s="2" customFormat="1" ht="21.75" customHeight="1">
      <c r="A313" s="29"/>
      <c r="B313" s="147"/>
      <c r="C313" s="148" t="s">
        <v>792</v>
      </c>
      <c r="D313" s="148" t="s">
        <v>142</v>
      </c>
      <c r="E313" s="149" t="s">
        <v>793</v>
      </c>
      <c r="F313" s="150" t="s">
        <v>794</v>
      </c>
      <c r="G313" s="151" t="s">
        <v>267</v>
      </c>
      <c r="H313" s="152">
        <v>98</v>
      </c>
      <c r="I313" s="153"/>
      <c r="J313" s="154">
        <f t="shared" ref="J313:J322" si="90">ROUND(I313*H313,2)</f>
        <v>0</v>
      </c>
      <c r="K313" s="155"/>
      <c r="L313" s="30"/>
      <c r="M313" s="156" t="s">
        <v>1</v>
      </c>
      <c r="N313" s="157" t="s">
        <v>39</v>
      </c>
      <c r="O313" s="58"/>
      <c r="P313" s="158">
        <f t="shared" ref="P313:P322" si="91">O313*H313</f>
        <v>0</v>
      </c>
      <c r="Q313" s="158">
        <v>0</v>
      </c>
      <c r="R313" s="158">
        <f t="shared" ref="R313:R322" si="92">Q313*H313</f>
        <v>0</v>
      </c>
      <c r="S313" s="158">
        <v>0</v>
      </c>
      <c r="T313" s="159">
        <f t="shared" ref="T313:T322" si="93"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60" t="s">
        <v>202</v>
      </c>
      <c r="AT313" s="160" t="s">
        <v>142</v>
      </c>
      <c r="AU313" s="160" t="s">
        <v>82</v>
      </c>
      <c r="AY313" s="14" t="s">
        <v>140</v>
      </c>
      <c r="BE313" s="161">
        <f t="shared" ref="BE313:BE322" si="94">IF(N313="základná",J313,0)</f>
        <v>0</v>
      </c>
      <c r="BF313" s="161">
        <f t="shared" ref="BF313:BF322" si="95">IF(N313="znížená",J313,0)</f>
        <v>0</v>
      </c>
      <c r="BG313" s="161">
        <f t="shared" ref="BG313:BG322" si="96">IF(N313="zákl. prenesená",J313,0)</f>
        <v>0</v>
      </c>
      <c r="BH313" s="161">
        <f t="shared" ref="BH313:BH322" si="97">IF(N313="zníž. prenesená",J313,0)</f>
        <v>0</v>
      </c>
      <c r="BI313" s="161">
        <f t="shared" ref="BI313:BI322" si="98">IF(N313="nulová",J313,0)</f>
        <v>0</v>
      </c>
      <c r="BJ313" s="14" t="s">
        <v>82</v>
      </c>
      <c r="BK313" s="161">
        <f t="shared" ref="BK313:BK322" si="99">ROUND(I313*H313,2)</f>
        <v>0</v>
      </c>
      <c r="BL313" s="14" t="s">
        <v>202</v>
      </c>
      <c r="BM313" s="160" t="s">
        <v>795</v>
      </c>
    </row>
    <row r="314" spans="1:65" s="2" customFormat="1" ht="24.15" customHeight="1">
      <c r="A314" s="29"/>
      <c r="B314" s="147"/>
      <c r="C314" s="148" t="s">
        <v>796</v>
      </c>
      <c r="D314" s="148" t="s">
        <v>142</v>
      </c>
      <c r="E314" s="149" t="s">
        <v>797</v>
      </c>
      <c r="F314" s="150" t="s">
        <v>798</v>
      </c>
      <c r="G314" s="151" t="s">
        <v>250</v>
      </c>
      <c r="H314" s="152">
        <v>95.8</v>
      </c>
      <c r="I314" s="153"/>
      <c r="J314" s="154">
        <f t="shared" si="90"/>
        <v>0</v>
      </c>
      <c r="K314" s="155"/>
      <c r="L314" s="30"/>
      <c r="M314" s="156" t="s">
        <v>1</v>
      </c>
      <c r="N314" s="157" t="s">
        <v>39</v>
      </c>
      <c r="O314" s="58"/>
      <c r="P314" s="158">
        <f t="shared" si="91"/>
        <v>0</v>
      </c>
      <c r="Q314" s="158">
        <v>0</v>
      </c>
      <c r="R314" s="158">
        <f t="shared" si="92"/>
        <v>0</v>
      </c>
      <c r="S314" s="158">
        <v>0</v>
      </c>
      <c r="T314" s="159">
        <f t="shared" si="9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60" t="s">
        <v>202</v>
      </c>
      <c r="AT314" s="160" t="s">
        <v>142</v>
      </c>
      <c r="AU314" s="160" t="s">
        <v>82</v>
      </c>
      <c r="AY314" s="14" t="s">
        <v>140</v>
      </c>
      <c r="BE314" s="161">
        <f t="shared" si="94"/>
        <v>0</v>
      </c>
      <c r="BF314" s="161">
        <f t="shared" si="95"/>
        <v>0</v>
      </c>
      <c r="BG314" s="161">
        <f t="shared" si="96"/>
        <v>0</v>
      </c>
      <c r="BH314" s="161">
        <f t="shared" si="97"/>
        <v>0</v>
      </c>
      <c r="BI314" s="161">
        <f t="shared" si="98"/>
        <v>0</v>
      </c>
      <c r="BJ314" s="14" t="s">
        <v>82</v>
      </c>
      <c r="BK314" s="161">
        <f t="shared" si="99"/>
        <v>0</v>
      </c>
      <c r="BL314" s="14" t="s">
        <v>202</v>
      </c>
      <c r="BM314" s="160" t="s">
        <v>799</v>
      </c>
    </row>
    <row r="315" spans="1:65" s="2" customFormat="1" ht="24.15" customHeight="1">
      <c r="A315" s="29"/>
      <c r="B315" s="147"/>
      <c r="C315" s="148" t="s">
        <v>800</v>
      </c>
      <c r="D315" s="148" t="s">
        <v>142</v>
      </c>
      <c r="E315" s="149" t="s">
        <v>801</v>
      </c>
      <c r="F315" s="150" t="s">
        <v>802</v>
      </c>
      <c r="G315" s="151" t="s">
        <v>267</v>
      </c>
      <c r="H315" s="152">
        <v>6</v>
      </c>
      <c r="I315" s="153"/>
      <c r="J315" s="154">
        <f t="shared" si="90"/>
        <v>0</v>
      </c>
      <c r="K315" s="155"/>
      <c r="L315" s="30"/>
      <c r="M315" s="156" t="s">
        <v>1</v>
      </c>
      <c r="N315" s="157" t="s">
        <v>39</v>
      </c>
      <c r="O315" s="58"/>
      <c r="P315" s="158">
        <f t="shared" si="91"/>
        <v>0</v>
      </c>
      <c r="Q315" s="158">
        <v>0</v>
      </c>
      <c r="R315" s="158">
        <f t="shared" si="92"/>
        <v>0</v>
      </c>
      <c r="S315" s="158">
        <v>0</v>
      </c>
      <c r="T315" s="159">
        <f t="shared" si="9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60" t="s">
        <v>202</v>
      </c>
      <c r="AT315" s="160" t="s">
        <v>142</v>
      </c>
      <c r="AU315" s="160" t="s">
        <v>82</v>
      </c>
      <c r="AY315" s="14" t="s">
        <v>140</v>
      </c>
      <c r="BE315" s="161">
        <f t="shared" si="94"/>
        <v>0</v>
      </c>
      <c r="BF315" s="161">
        <f t="shared" si="95"/>
        <v>0</v>
      </c>
      <c r="BG315" s="161">
        <f t="shared" si="96"/>
        <v>0</v>
      </c>
      <c r="BH315" s="161">
        <f t="shared" si="97"/>
        <v>0</v>
      </c>
      <c r="BI315" s="161">
        <f t="shared" si="98"/>
        <v>0</v>
      </c>
      <c r="BJ315" s="14" t="s">
        <v>82</v>
      </c>
      <c r="BK315" s="161">
        <f t="shared" si="99"/>
        <v>0</v>
      </c>
      <c r="BL315" s="14" t="s">
        <v>202</v>
      </c>
      <c r="BM315" s="160" t="s">
        <v>803</v>
      </c>
    </row>
    <row r="316" spans="1:65" s="2" customFormat="1" ht="24.15" customHeight="1">
      <c r="A316" s="29"/>
      <c r="B316" s="147"/>
      <c r="C316" s="148" t="s">
        <v>804</v>
      </c>
      <c r="D316" s="148" t="s">
        <v>142</v>
      </c>
      <c r="E316" s="149" t="s">
        <v>805</v>
      </c>
      <c r="F316" s="150" t="s">
        <v>806</v>
      </c>
      <c r="G316" s="151" t="s">
        <v>250</v>
      </c>
      <c r="H316" s="152">
        <v>27.4</v>
      </c>
      <c r="I316" s="153"/>
      <c r="J316" s="154">
        <f t="shared" si="90"/>
        <v>0</v>
      </c>
      <c r="K316" s="155"/>
      <c r="L316" s="30"/>
      <c r="M316" s="156" t="s">
        <v>1</v>
      </c>
      <c r="N316" s="157" t="s">
        <v>39</v>
      </c>
      <c r="O316" s="58"/>
      <c r="P316" s="158">
        <f t="shared" si="91"/>
        <v>0</v>
      </c>
      <c r="Q316" s="158">
        <v>0</v>
      </c>
      <c r="R316" s="158">
        <f t="shared" si="92"/>
        <v>0</v>
      </c>
      <c r="S316" s="158">
        <v>0</v>
      </c>
      <c r="T316" s="159">
        <f t="shared" si="9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60" t="s">
        <v>202</v>
      </c>
      <c r="AT316" s="160" t="s">
        <v>142</v>
      </c>
      <c r="AU316" s="160" t="s">
        <v>82</v>
      </c>
      <c r="AY316" s="14" t="s">
        <v>140</v>
      </c>
      <c r="BE316" s="161">
        <f t="shared" si="94"/>
        <v>0</v>
      </c>
      <c r="BF316" s="161">
        <f t="shared" si="95"/>
        <v>0</v>
      </c>
      <c r="BG316" s="161">
        <f t="shared" si="96"/>
        <v>0</v>
      </c>
      <c r="BH316" s="161">
        <f t="shared" si="97"/>
        <v>0</v>
      </c>
      <c r="BI316" s="161">
        <f t="shared" si="98"/>
        <v>0</v>
      </c>
      <c r="BJ316" s="14" t="s">
        <v>82</v>
      </c>
      <c r="BK316" s="161">
        <f t="shared" si="99"/>
        <v>0</v>
      </c>
      <c r="BL316" s="14" t="s">
        <v>202</v>
      </c>
      <c r="BM316" s="160" t="s">
        <v>807</v>
      </c>
    </row>
    <row r="317" spans="1:65" s="2" customFormat="1" ht="24.15" customHeight="1">
      <c r="A317" s="29"/>
      <c r="B317" s="147"/>
      <c r="C317" s="148" t="s">
        <v>808</v>
      </c>
      <c r="D317" s="148" t="s">
        <v>142</v>
      </c>
      <c r="E317" s="149" t="s">
        <v>809</v>
      </c>
      <c r="F317" s="150" t="s">
        <v>810</v>
      </c>
      <c r="G317" s="151" t="s">
        <v>250</v>
      </c>
      <c r="H317" s="152">
        <v>23.8</v>
      </c>
      <c r="I317" s="153"/>
      <c r="J317" s="154">
        <f t="shared" si="90"/>
        <v>0</v>
      </c>
      <c r="K317" s="155"/>
      <c r="L317" s="30"/>
      <c r="M317" s="156" t="s">
        <v>1</v>
      </c>
      <c r="N317" s="157" t="s">
        <v>39</v>
      </c>
      <c r="O317" s="58"/>
      <c r="P317" s="158">
        <f t="shared" si="91"/>
        <v>0</v>
      </c>
      <c r="Q317" s="158">
        <v>0</v>
      </c>
      <c r="R317" s="158">
        <f t="shared" si="92"/>
        <v>0</v>
      </c>
      <c r="S317" s="158">
        <v>0</v>
      </c>
      <c r="T317" s="159">
        <f t="shared" si="9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60" t="s">
        <v>202</v>
      </c>
      <c r="AT317" s="160" t="s">
        <v>142</v>
      </c>
      <c r="AU317" s="160" t="s">
        <v>82</v>
      </c>
      <c r="AY317" s="14" t="s">
        <v>140</v>
      </c>
      <c r="BE317" s="161">
        <f t="shared" si="94"/>
        <v>0</v>
      </c>
      <c r="BF317" s="161">
        <f t="shared" si="95"/>
        <v>0</v>
      </c>
      <c r="BG317" s="161">
        <f t="shared" si="96"/>
        <v>0</v>
      </c>
      <c r="BH317" s="161">
        <f t="shared" si="97"/>
        <v>0</v>
      </c>
      <c r="BI317" s="161">
        <f t="shared" si="98"/>
        <v>0</v>
      </c>
      <c r="BJ317" s="14" t="s">
        <v>82</v>
      </c>
      <c r="BK317" s="161">
        <f t="shared" si="99"/>
        <v>0</v>
      </c>
      <c r="BL317" s="14" t="s">
        <v>202</v>
      </c>
      <c r="BM317" s="160" t="s">
        <v>811</v>
      </c>
    </row>
    <row r="318" spans="1:65" s="2" customFormat="1" ht="24.15" customHeight="1">
      <c r="A318" s="29"/>
      <c r="B318" s="147"/>
      <c r="C318" s="148" t="s">
        <v>812</v>
      </c>
      <c r="D318" s="148" t="s">
        <v>142</v>
      </c>
      <c r="E318" s="149" t="s">
        <v>813</v>
      </c>
      <c r="F318" s="150" t="s">
        <v>814</v>
      </c>
      <c r="G318" s="151" t="s">
        <v>250</v>
      </c>
      <c r="H318" s="152">
        <v>24</v>
      </c>
      <c r="I318" s="153"/>
      <c r="J318" s="154">
        <f t="shared" si="90"/>
        <v>0</v>
      </c>
      <c r="K318" s="155"/>
      <c r="L318" s="30"/>
      <c r="M318" s="156" t="s">
        <v>1</v>
      </c>
      <c r="N318" s="157" t="s">
        <v>39</v>
      </c>
      <c r="O318" s="58"/>
      <c r="P318" s="158">
        <f t="shared" si="91"/>
        <v>0</v>
      </c>
      <c r="Q318" s="158">
        <v>0</v>
      </c>
      <c r="R318" s="158">
        <f t="shared" si="92"/>
        <v>0</v>
      </c>
      <c r="S318" s="158">
        <v>0</v>
      </c>
      <c r="T318" s="159">
        <f t="shared" si="9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60" t="s">
        <v>202</v>
      </c>
      <c r="AT318" s="160" t="s">
        <v>142</v>
      </c>
      <c r="AU318" s="160" t="s">
        <v>82</v>
      </c>
      <c r="AY318" s="14" t="s">
        <v>140</v>
      </c>
      <c r="BE318" s="161">
        <f t="shared" si="94"/>
        <v>0</v>
      </c>
      <c r="BF318" s="161">
        <f t="shared" si="95"/>
        <v>0</v>
      </c>
      <c r="BG318" s="161">
        <f t="shared" si="96"/>
        <v>0</v>
      </c>
      <c r="BH318" s="161">
        <f t="shared" si="97"/>
        <v>0</v>
      </c>
      <c r="BI318" s="161">
        <f t="shared" si="98"/>
        <v>0</v>
      </c>
      <c r="BJ318" s="14" t="s">
        <v>82</v>
      </c>
      <c r="BK318" s="161">
        <f t="shared" si="99"/>
        <v>0</v>
      </c>
      <c r="BL318" s="14" t="s">
        <v>202</v>
      </c>
      <c r="BM318" s="160" t="s">
        <v>815</v>
      </c>
    </row>
    <row r="319" spans="1:65" s="2" customFormat="1" ht="24.15" customHeight="1">
      <c r="A319" s="29"/>
      <c r="B319" s="147"/>
      <c r="C319" s="148" t="s">
        <v>816</v>
      </c>
      <c r="D319" s="148" t="s">
        <v>142</v>
      </c>
      <c r="E319" s="149" t="s">
        <v>817</v>
      </c>
      <c r="F319" s="150" t="s">
        <v>818</v>
      </c>
      <c r="G319" s="151" t="s">
        <v>250</v>
      </c>
      <c r="H319" s="152">
        <v>112</v>
      </c>
      <c r="I319" s="153"/>
      <c r="J319" s="154">
        <f t="shared" si="90"/>
        <v>0</v>
      </c>
      <c r="K319" s="155"/>
      <c r="L319" s="30"/>
      <c r="M319" s="156" t="s">
        <v>1</v>
      </c>
      <c r="N319" s="157" t="s">
        <v>39</v>
      </c>
      <c r="O319" s="58"/>
      <c r="P319" s="158">
        <f t="shared" si="91"/>
        <v>0</v>
      </c>
      <c r="Q319" s="158">
        <v>0</v>
      </c>
      <c r="R319" s="158">
        <f t="shared" si="92"/>
        <v>0</v>
      </c>
      <c r="S319" s="158">
        <v>0</v>
      </c>
      <c r="T319" s="159">
        <f t="shared" si="9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60" t="s">
        <v>202</v>
      </c>
      <c r="AT319" s="160" t="s">
        <v>142</v>
      </c>
      <c r="AU319" s="160" t="s">
        <v>82</v>
      </c>
      <c r="AY319" s="14" t="s">
        <v>140</v>
      </c>
      <c r="BE319" s="161">
        <f t="shared" si="94"/>
        <v>0</v>
      </c>
      <c r="BF319" s="161">
        <f t="shared" si="95"/>
        <v>0</v>
      </c>
      <c r="BG319" s="161">
        <f t="shared" si="96"/>
        <v>0</v>
      </c>
      <c r="BH319" s="161">
        <f t="shared" si="97"/>
        <v>0</v>
      </c>
      <c r="BI319" s="161">
        <f t="shared" si="98"/>
        <v>0</v>
      </c>
      <c r="BJ319" s="14" t="s">
        <v>82</v>
      </c>
      <c r="BK319" s="161">
        <f t="shared" si="99"/>
        <v>0</v>
      </c>
      <c r="BL319" s="14" t="s">
        <v>202</v>
      </c>
      <c r="BM319" s="160" t="s">
        <v>819</v>
      </c>
    </row>
    <row r="320" spans="1:65" s="2" customFormat="1" ht="16.5" customHeight="1">
      <c r="A320" s="29"/>
      <c r="B320" s="147"/>
      <c r="C320" s="148" t="s">
        <v>820</v>
      </c>
      <c r="D320" s="148" t="s">
        <v>142</v>
      </c>
      <c r="E320" s="149" t="s">
        <v>821</v>
      </c>
      <c r="F320" s="150" t="s">
        <v>822</v>
      </c>
      <c r="G320" s="151" t="s">
        <v>250</v>
      </c>
      <c r="H320" s="152">
        <v>32</v>
      </c>
      <c r="I320" s="153"/>
      <c r="J320" s="154">
        <f t="shared" si="90"/>
        <v>0</v>
      </c>
      <c r="K320" s="155"/>
      <c r="L320" s="30"/>
      <c r="M320" s="156" t="s">
        <v>1</v>
      </c>
      <c r="N320" s="157" t="s">
        <v>39</v>
      </c>
      <c r="O320" s="58"/>
      <c r="P320" s="158">
        <f t="shared" si="91"/>
        <v>0</v>
      </c>
      <c r="Q320" s="158">
        <v>0</v>
      </c>
      <c r="R320" s="158">
        <f t="shared" si="92"/>
        <v>0</v>
      </c>
      <c r="S320" s="158">
        <v>0</v>
      </c>
      <c r="T320" s="159">
        <f t="shared" si="9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60" t="s">
        <v>202</v>
      </c>
      <c r="AT320" s="160" t="s">
        <v>142</v>
      </c>
      <c r="AU320" s="160" t="s">
        <v>82</v>
      </c>
      <c r="AY320" s="14" t="s">
        <v>140</v>
      </c>
      <c r="BE320" s="161">
        <f t="shared" si="94"/>
        <v>0</v>
      </c>
      <c r="BF320" s="161">
        <f t="shared" si="95"/>
        <v>0</v>
      </c>
      <c r="BG320" s="161">
        <f t="shared" si="96"/>
        <v>0</v>
      </c>
      <c r="BH320" s="161">
        <f t="shared" si="97"/>
        <v>0</v>
      </c>
      <c r="BI320" s="161">
        <f t="shared" si="98"/>
        <v>0</v>
      </c>
      <c r="BJ320" s="14" t="s">
        <v>82</v>
      </c>
      <c r="BK320" s="161">
        <f t="shared" si="99"/>
        <v>0</v>
      </c>
      <c r="BL320" s="14" t="s">
        <v>202</v>
      </c>
      <c r="BM320" s="160" t="s">
        <v>823</v>
      </c>
    </row>
    <row r="321" spans="1:65" s="2" customFormat="1" ht="16.5" customHeight="1">
      <c r="A321" s="29"/>
      <c r="B321" s="147"/>
      <c r="C321" s="148" t="s">
        <v>824</v>
      </c>
      <c r="D321" s="148" t="s">
        <v>142</v>
      </c>
      <c r="E321" s="149" t="s">
        <v>825</v>
      </c>
      <c r="F321" s="150" t="s">
        <v>826</v>
      </c>
      <c r="G321" s="151" t="s">
        <v>267</v>
      </c>
      <c r="H321" s="152">
        <v>8</v>
      </c>
      <c r="I321" s="153"/>
      <c r="J321" s="154">
        <f t="shared" si="90"/>
        <v>0</v>
      </c>
      <c r="K321" s="155"/>
      <c r="L321" s="30"/>
      <c r="M321" s="156" t="s">
        <v>1</v>
      </c>
      <c r="N321" s="157" t="s">
        <v>39</v>
      </c>
      <c r="O321" s="58"/>
      <c r="P321" s="158">
        <f t="shared" si="91"/>
        <v>0</v>
      </c>
      <c r="Q321" s="158">
        <v>0</v>
      </c>
      <c r="R321" s="158">
        <f t="shared" si="92"/>
        <v>0</v>
      </c>
      <c r="S321" s="158">
        <v>0</v>
      </c>
      <c r="T321" s="159">
        <f t="shared" si="9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60" t="s">
        <v>202</v>
      </c>
      <c r="AT321" s="160" t="s">
        <v>142</v>
      </c>
      <c r="AU321" s="160" t="s">
        <v>82</v>
      </c>
      <c r="AY321" s="14" t="s">
        <v>140</v>
      </c>
      <c r="BE321" s="161">
        <f t="shared" si="94"/>
        <v>0</v>
      </c>
      <c r="BF321" s="161">
        <f t="shared" si="95"/>
        <v>0</v>
      </c>
      <c r="BG321" s="161">
        <f t="shared" si="96"/>
        <v>0</v>
      </c>
      <c r="BH321" s="161">
        <f t="shared" si="97"/>
        <v>0</v>
      </c>
      <c r="BI321" s="161">
        <f t="shared" si="98"/>
        <v>0</v>
      </c>
      <c r="BJ321" s="14" t="s">
        <v>82</v>
      </c>
      <c r="BK321" s="161">
        <f t="shared" si="99"/>
        <v>0</v>
      </c>
      <c r="BL321" s="14" t="s">
        <v>202</v>
      </c>
      <c r="BM321" s="160" t="s">
        <v>827</v>
      </c>
    </row>
    <row r="322" spans="1:65" s="2" customFormat="1" ht="24.15" customHeight="1">
      <c r="A322" s="29"/>
      <c r="B322" s="147"/>
      <c r="C322" s="148" t="s">
        <v>828</v>
      </c>
      <c r="D322" s="148" t="s">
        <v>142</v>
      </c>
      <c r="E322" s="149" t="s">
        <v>829</v>
      </c>
      <c r="F322" s="150" t="s">
        <v>830</v>
      </c>
      <c r="G322" s="151" t="s">
        <v>678</v>
      </c>
      <c r="H322" s="173"/>
      <c r="I322" s="153"/>
      <c r="J322" s="154">
        <f t="shared" si="90"/>
        <v>0</v>
      </c>
      <c r="K322" s="155"/>
      <c r="L322" s="30"/>
      <c r="M322" s="156" t="s">
        <v>1</v>
      </c>
      <c r="N322" s="157" t="s">
        <v>39</v>
      </c>
      <c r="O322" s="58"/>
      <c r="P322" s="158">
        <f t="shared" si="91"/>
        <v>0</v>
      </c>
      <c r="Q322" s="158">
        <v>0</v>
      </c>
      <c r="R322" s="158">
        <f t="shared" si="92"/>
        <v>0</v>
      </c>
      <c r="S322" s="158">
        <v>0</v>
      </c>
      <c r="T322" s="159">
        <f t="shared" si="9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60" t="s">
        <v>202</v>
      </c>
      <c r="AT322" s="160" t="s">
        <v>142</v>
      </c>
      <c r="AU322" s="160" t="s">
        <v>82</v>
      </c>
      <c r="AY322" s="14" t="s">
        <v>140</v>
      </c>
      <c r="BE322" s="161">
        <f t="shared" si="94"/>
        <v>0</v>
      </c>
      <c r="BF322" s="161">
        <f t="shared" si="95"/>
        <v>0</v>
      </c>
      <c r="BG322" s="161">
        <f t="shared" si="96"/>
        <v>0</v>
      </c>
      <c r="BH322" s="161">
        <f t="shared" si="97"/>
        <v>0</v>
      </c>
      <c r="BI322" s="161">
        <f t="shared" si="98"/>
        <v>0</v>
      </c>
      <c r="BJ322" s="14" t="s">
        <v>82</v>
      </c>
      <c r="BK322" s="161">
        <f t="shared" si="99"/>
        <v>0</v>
      </c>
      <c r="BL322" s="14" t="s">
        <v>202</v>
      </c>
      <c r="BM322" s="160" t="s">
        <v>831</v>
      </c>
    </row>
    <row r="323" spans="1:65" s="12" customFormat="1" ht="22.8" customHeight="1">
      <c r="B323" s="134"/>
      <c r="D323" s="135" t="s">
        <v>72</v>
      </c>
      <c r="E323" s="145" t="s">
        <v>832</v>
      </c>
      <c r="F323" s="145" t="s">
        <v>833</v>
      </c>
      <c r="I323" s="137"/>
      <c r="J323" s="146">
        <f>BK323</f>
        <v>0</v>
      </c>
      <c r="L323" s="134"/>
      <c r="M323" s="139"/>
      <c r="N323" s="140"/>
      <c r="O323" s="140"/>
      <c r="P323" s="141">
        <f>SUM(P324:P332)</f>
        <v>0</v>
      </c>
      <c r="Q323" s="140"/>
      <c r="R323" s="141">
        <f>SUM(R324:R332)</f>
        <v>1.1614800000000001</v>
      </c>
      <c r="S323" s="140"/>
      <c r="T323" s="142">
        <f>SUM(T324:T332)</f>
        <v>0</v>
      </c>
      <c r="AR323" s="135" t="s">
        <v>82</v>
      </c>
      <c r="AT323" s="143" t="s">
        <v>72</v>
      </c>
      <c r="AU323" s="143" t="s">
        <v>78</v>
      </c>
      <c r="AY323" s="135" t="s">
        <v>140</v>
      </c>
      <c r="BK323" s="144">
        <f>SUM(BK324:BK332)</f>
        <v>0</v>
      </c>
    </row>
    <row r="324" spans="1:65" s="2" customFormat="1" ht="24.15" customHeight="1">
      <c r="A324" s="29"/>
      <c r="B324" s="147"/>
      <c r="C324" s="148" t="s">
        <v>834</v>
      </c>
      <c r="D324" s="148" t="s">
        <v>142</v>
      </c>
      <c r="E324" s="149" t="s">
        <v>835</v>
      </c>
      <c r="F324" s="150" t="s">
        <v>836</v>
      </c>
      <c r="G324" s="151" t="s">
        <v>209</v>
      </c>
      <c r="H324" s="152">
        <v>480</v>
      </c>
      <c r="I324" s="153"/>
      <c r="J324" s="154">
        <f t="shared" ref="J324:J332" si="100">ROUND(I324*H324,2)</f>
        <v>0</v>
      </c>
      <c r="K324" s="155"/>
      <c r="L324" s="30"/>
      <c r="M324" s="156" t="s">
        <v>1</v>
      </c>
      <c r="N324" s="157" t="s">
        <v>39</v>
      </c>
      <c r="O324" s="58"/>
      <c r="P324" s="158">
        <f t="shared" ref="P324:P332" si="101">O324*H324</f>
        <v>0</v>
      </c>
      <c r="Q324" s="158">
        <v>0</v>
      </c>
      <c r="R324" s="158">
        <f t="shared" ref="R324:R332" si="102">Q324*H324</f>
        <v>0</v>
      </c>
      <c r="S324" s="158">
        <v>0</v>
      </c>
      <c r="T324" s="159">
        <f t="shared" ref="T324:T332" si="103"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60" t="s">
        <v>202</v>
      </c>
      <c r="AT324" s="160" t="s">
        <v>142</v>
      </c>
      <c r="AU324" s="160" t="s">
        <v>82</v>
      </c>
      <c r="AY324" s="14" t="s">
        <v>140</v>
      </c>
      <c r="BE324" s="161">
        <f t="shared" ref="BE324:BE332" si="104">IF(N324="základná",J324,0)</f>
        <v>0</v>
      </c>
      <c r="BF324" s="161">
        <f t="shared" ref="BF324:BF332" si="105">IF(N324="znížená",J324,0)</f>
        <v>0</v>
      </c>
      <c r="BG324" s="161">
        <f t="shared" ref="BG324:BG332" si="106">IF(N324="zákl. prenesená",J324,0)</f>
        <v>0</v>
      </c>
      <c r="BH324" s="161">
        <f t="shared" ref="BH324:BH332" si="107">IF(N324="zníž. prenesená",J324,0)</f>
        <v>0</v>
      </c>
      <c r="BI324" s="161">
        <f t="shared" ref="BI324:BI332" si="108">IF(N324="nulová",J324,0)</f>
        <v>0</v>
      </c>
      <c r="BJ324" s="14" t="s">
        <v>82</v>
      </c>
      <c r="BK324" s="161">
        <f t="shared" ref="BK324:BK332" si="109">ROUND(I324*H324,2)</f>
        <v>0</v>
      </c>
      <c r="BL324" s="14" t="s">
        <v>202</v>
      </c>
      <c r="BM324" s="160" t="s">
        <v>837</v>
      </c>
    </row>
    <row r="325" spans="1:65" s="2" customFormat="1" ht="24.15" customHeight="1">
      <c r="A325" s="29"/>
      <c r="B325" s="147"/>
      <c r="C325" s="148" t="s">
        <v>838</v>
      </c>
      <c r="D325" s="148" t="s">
        <v>142</v>
      </c>
      <c r="E325" s="149" t="s">
        <v>839</v>
      </c>
      <c r="F325" s="150" t="s">
        <v>840</v>
      </c>
      <c r="G325" s="151" t="s">
        <v>209</v>
      </c>
      <c r="H325" s="152">
        <v>620.01</v>
      </c>
      <c r="I325" s="153"/>
      <c r="J325" s="154">
        <f t="shared" si="100"/>
        <v>0</v>
      </c>
      <c r="K325" s="155"/>
      <c r="L325" s="30"/>
      <c r="M325" s="156" t="s">
        <v>1</v>
      </c>
      <c r="N325" s="157" t="s">
        <v>39</v>
      </c>
      <c r="O325" s="58"/>
      <c r="P325" s="158">
        <f t="shared" si="101"/>
        <v>0</v>
      </c>
      <c r="Q325" s="158">
        <v>0</v>
      </c>
      <c r="R325" s="158">
        <f t="shared" si="102"/>
        <v>0</v>
      </c>
      <c r="S325" s="158">
        <v>0</v>
      </c>
      <c r="T325" s="159">
        <f t="shared" si="10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60" t="s">
        <v>202</v>
      </c>
      <c r="AT325" s="160" t="s">
        <v>142</v>
      </c>
      <c r="AU325" s="160" t="s">
        <v>82</v>
      </c>
      <c r="AY325" s="14" t="s">
        <v>140</v>
      </c>
      <c r="BE325" s="161">
        <f t="shared" si="104"/>
        <v>0</v>
      </c>
      <c r="BF325" s="161">
        <f t="shared" si="105"/>
        <v>0</v>
      </c>
      <c r="BG325" s="161">
        <f t="shared" si="106"/>
        <v>0</v>
      </c>
      <c r="BH325" s="161">
        <f t="shared" si="107"/>
        <v>0</v>
      </c>
      <c r="BI325" s="161">
        <f t="shared" si="108"/>
        <v>0</v>
      </c>
      <c r="BJ325" s="14" t="s">
        <v>82</v>
      </c>
      <c r="BK325" s="161">
        <f t="shared" si="109"/>
        <v>0</v>
      </c>
      <c r="BL325" s="14" t="s">
        <v>202</v>
      </c>
      <c r="BM325" s="160" t="s">
        <v>841</v>
      </c>
    </row>
    <row r="326" spans="1:65" s="2" customFormat="1" ht="24.15" customHeight="1">
      <c r="A326" s="29"/>
      <c r="B326" s="147"/>
      <c r="C326" s="148" t="s">
        <v>842</v>
      </c>
      <c r="D326" s="148" t="s">
        <v>142</v>
      </c>
      <c r="E326" s="149" t="s">
        <v>843</v>
      </c>
      <c r="F326" s="150" t="s">
        <v>844</v>
      </c>
      <c r="G326" s="151" t="s">
        <v>250</v>
      </c>
      <c r="H326" s="152">
        <v>21</v>
      </c>
      <c r="I326" s="153"/>
      <c r="J326" s="154">
        <f t="shared" si="100"/>
        <v>0</v>
      </c>
      <c r="K326" s="155"/>
      <c r="L326" s="30"/>
      <c r="M326" s="156" t="s">
        <v>1</v>
      </c>
      <c r="N326" s="157" t="s">
        <v>39</v>
      </c>
      <c r="O326" s="58"/>
      <c r="P326" s="158">
        <f t="shared" si="101"/>
        <v>0</v>
      </c>
      <c r="Q326" s="158">
        <v>1.2030000000000001E-2</v>
      </c>
      <c r="R326" s="158">
        <f t="shared" si="102"/>
        <v>0.25263000000000002</v>
      </c>
      <c r="S326" s="158">
        <v>0</v>
      </c>
      <c r="T326" s="159">
        <f t="shared" si="10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60" t="s">
        <v>202</v>
      </c>
      <c r="AT326" s="160" t="s">
        <v>142</v>
      </c>
      <c r="AU326" s="160" t="s">
        <v>82</v>
      </c>
      <c r="AY326" s="14" t="s">
        <v>140</v>
      </c>
      <c r="BE326" s="161">
        <f t="shared" si="104"/>
        <v>0</v>
      </c>
      <c r="BF326" s="161">
        <f t="shared" si="105"/>
        <v>0</v>
      </c>
      <c r="BG326" s="161">
        <f t="shared" si="106"/>
        <v>0</v>
      </c>
      <c r="BH326" s="161">
        <f t="shared" si="107"/>
        <v>0</v>
      </c>
      <c r="BI326" s="161">
        <f t="shared" si="108"/>
        <v>0</v>
      </c>
      <c r="BJ326" s="14" t="s">
        <v>82</v>
      </c>
      <c r="BK326" s="161">
        <f t="shared" si="109"/>
        <v>0</v>
      </c>
      <c r="BL326" s="14" t="s">
        <v>202</v>
      </c>
      <c r="BM326" s="160" t="s">
        <v>845</v>
      </c>
    </row>
    <row r="327" spans="1:65" s="2" customFormat="1" ht="24.15" customHeight="1">
      <c r="A327" s="29"/>
      <c r="B327" s="147"/>
      <c r="C327" s="148" t="s">
        <v>846</v>
      </c>
      <c r="D327" s="148" t="s">
        <v>142</v>
      </c>
      <c r="E327" s="149" t="s">
        <v>847</v>
      </c>
      <c r="F327" s="150" t="s">
        <v>848</v>
      </c>
      <c r="G327" s="151" t="s">
        <v>250</v>
      </c>
      <c r="H327" s="152">
        <v>73</v>
      </c>
      <c r="I327" s="153"/>
      <c r="J327" s="154">
        <f t="shared" si="100"/>
        <v>0</v>
      </c>
      <c r="K327" s="155"/>
      <c r="L327" s="30"/>
      <c r="M327" s="156" t="s">
        <v>1</v>
      </c>
      <c r="N327" s="157" t="s">
        <v>39</v>
      </c>
      <c r="O327" s="58"/>
      <c r="P327" s="158">
        <f t="shared" si="101"/>
        <v>0</v>
      </c>
      <c r="Q327" s="158">
        <v>1.2449999999999999E-2</v>
      </c>
      <c r="R327" s="158">
        <f t="shared" si="102"/>
        <v>0.90884999999999994</v>
      </c>
      <c r="S327" s="158">
        <v>0</v>
      </c>
      <c r="T327" s="159">
        <f t="shared" si="10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60" t="s">
        <v>202</v>
      </c>
      <c r="AT327" s="160" t="s">
        <v>142</v>
      </c>
      <c r="AU327" s="160" t="s">
        <v>82</v>
      </c>
      <c r="AY327" s="14" t="s">
        <v>140</v>
      </c>
      <c r="BE327" s="161">
        <f t="shared" si="104"/>
        <v>0</v>
      </c>
      <c r="BF327" s="161">
        <f t="shared" si="105"/>
        <v>0</v>
      </c>
      <c r="BG327" s="161">
        <f t="shared" si="106"/>
        <v>0</v>
      </c>
      <c r="BH327" s="161">
        <f t="shared" si="107"/>
        <v>0</v>
      </c>
      <c r="BI327" s="161">
        <f t="shared" si="108"/>
        <v>0</v>
      </c>
      <c r="BJ327" s="14" t="s">
        <v>82</v>
      </c>
      <c r="BK327" s="161">
        <f t="shared" si="109"/>
        <v>0</v>
      </c>
      <c r="BL327" s="14" t="s">
        <v>202</v>
      </c>
      <c r="BM327" s="160" t="s">
        <v>849</v>
      </c>
    </row>
    <row r="328" spans="1:65" s="2" customFormat="1" ht="24.15" customHeight="1">
      <c r="A328" s="29"/>
      <c r="B328" s="147"/>
      <c r="C328" s="148" t="s">
        <v>850</v>
      </c>
      <c r="D328" s="148" t="s">
        <v>142</v>
      </c>
      <c r="E328" s="149" t="s">
        <v>851</v>
      </c>
      <c r="F328" s="150" t="s">
        <v>852</v>
      </c>
      <c r="G328" s="151" t="s">
        <v>250</v>
      </c>
      <c r="H328" s="152">
        <v>110</v>
      </c>
      <c r="I328" s="153"/>
      <c r="J328" s="154">
        <f t="shared" si="100"/>
        <v>0</v>
      </c>
      <c r="K328" s="155"/>
      <c r="L328" s="30"/>
      <c r="M328" s="156" t="s">
        <v>1</v>
      </c>
      <c r="N328" s="157" t="s">
        <v>39</v>
      </c>
      <c r="O328" s="58"/>
      <c r="P328" s="158">
        <f t="shared" si="101"/>
        <v>0</v>
      </c>
      <c r="Q328" s="158">
        <v>0</v>
      </c>
      <c r="R328" s="158">
        <f t="shared" si="102"/>
        <v>0</v>
      </c>
      <c r="S328" s="158">
        <v>0</v>
      </c>
      <c r="T328" s="159">
        <f t="shared" si="10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60" t="s">
        <v>202</v>
      </c>
      <c r="AT328" s="160" t="s">
        <v>142</v>
      </c>
      <c r="AU328" s="160" t="s">
        <v>82</v>
      </c>
      <c r="AY328" s="14" t="s">
        <v>140</v>
      </c>
      <c r="BE328" s="161">
        <f t="shared" si="104"/>
        <v>0</v>
      </c>
      <c r="BF328" s="161">
        <f t="shared" si="105"/>
        <v>0</v>
      </c>
      <c r="BG328" s="161">
        <f t="shared" si="106"/>
        <v>0</v>
      </c>
      <c r="BH328" s="161">
        <f t="shared" si="107"/>
        <v>0</v>
      </c>
      <c r="BI328" s="161">
        <f t="shared" si="108"/>
        <v>0</v>
      </c>
      <c r="BJ328" s="14" t="s">
        <v>82</v>
      </c>
      <c r="BK328" s="161">
        <f t="shared" si="109"/>
        <v>0</v>
      </c>
      <c r="BL328" s="14" t="s">
        <v>202</v>
      </c>
      <c r="BM328" s="160" t="s">
        <v>853</v>
      </c>
    </row>
    <row r="329" spans="1:65" s="2" customFormat="1" ht="16.5" customHeight="1">
      <c r="A329" s="29"/>
      <c r="B329" s="147"/>
      <c r="C329" s="148" t="s">
        <v>854</v>
      </c>
      <c r="D329" s="148" t="s">
        <v>142</v>
      </c>
      <c r="E329" s="149" t="s">
        <v>855</v>
      </c>
      <c r="F329" s="150" t="s">
        <v>856</v>
      </c>
      <c r="G329" s="151" t="s">
        <v>250</v>
      </c>
      <c r="H329" s="152">
        <v>7</v>
      </c>
      <c r="I329" s="153"/>
      <c r="J329" s="154">
        <f t="shared" si="100"/>
        <v>0</v>
      </c>
      <c r="K329" s="155"/>
      <c r="L329" s="30"/>
      <c r="M329" s="156" t="s">
        <v>1</v>
      </c>
      <c r="N329" s="157" t="s">
        <v>39</v>
      </c>
      <c r="O329" s="58"/>
      <c r="P329" s="158">
        <f t="shared" si="101"/>
        <v>0</v>
      </c>
      <c r="Q329" s="158">
        <v>0</v>
      </c>
      <c r="R329" s="158">
        <f t="shared" si="102"/>
        <v>0</v>
      </c>
      <c r="S329" s="158">
        <v>0</v>
      </c>
      <c r="T329" s="159">
        <f t="shared" si="10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60" t="s">
        <v>202</v>
      </c>
      <c r="AT329" s="160" t="s">
        <v>142</v>
      </c>
      <c r="AU329" s="160" t="s">
        <v>82</v>
      </c>
      <c r="AY329" s="14" t="s">
        <v>140</v>
      </c>
      <c r="BE329" s="161">
        <f t="shared" si="104"/>
        <v>0</v>
      </c>
      <c r="BF329" s="161">
        <f t="shared" si="105"/>
        <v>0</v>
      </c>
      <c r="BG329" s="161">
        <f t="shared" si="106"/>
        <v>0</v>
      </c>
      <c r="BH329" s="161">
        <f t="shared" si="107"/>
        <v>0</v>
      </c>
      <c r="BI329" s="161">
        <f t="shared" si="108"/>
        <v>0</v>
      </c>
      <c r="BJ329" s="14" t="s">
        <v>82</v>
      </c>
      <c r="BK329" s="161">
        <f t="shared" si="109"/>
        <v>0</v>
      </c>
      <c r="BL329" s="14" t="s">
        <v>202</v>
      </c>
      <c r="BM329" s="160" t="s">
        <v>857</v>
      </c>
    </row>
    <row r="330" spans="1:65" s="2" customFormat="1" ht="21.75" customHeight="1">
      <c r="A330" s="29"/>
      <c r="B330" s="147"/>
      <c r="C330" s="148" t="s">
        <v>858</v>
      </c>
      <c r="D330" s="148" t="s">
        <v>142</v>
      </c>
      <c r="E330" s="149" t="s">
        <v>859</v>
      </c>
      <c r="F330" s="150" t="s">
        <v>860</v>
      </c>
      <c r="G330" s="151" t="s">
        <v>250</v>
      </c>
      <c r="H330" s="152">
        <v>110</v>
      </c>
      <c r="I330" s="153"/>
      <c r="J330" s="154">
        <f t="shared" si="100"/>
        <v>0</v>
      </c>
      <c r="K330" s="155"/>
      <c r="L330" s="30"/>
      <c r="M330" s="156" t="s">
        <v>1</v>
      </c>
      <c r="N330" s="157" t="s">
        <v>39</v>
      </c>
      <c r="O330" s="58"/>
      <c r="P330" s="158">
        <f t="shared" si="101"/>
        <v>0</v>
      </c>
      <c r="Q330" s="158">
        <v>0</v>
      </c>
      <c r="R330" s="158">
        <f t="shared" si="102"/>
        <v>0</v>
      </c>
      <c r="S330" s="158">
        <v>0</v>
      </c>
      <c r="T330" s="159">
        <f t="shared" si="10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60" t="s">
        <v>202</v>
      </c>
      <c r="AT330" s="160" t="s">
        <v>142</v>
      </c>
      <c r="AU330" s="160" t="s">
        <v>82</v>
      </c>
      <c r="AY330" s="14" t="s">
        <v>140</v>
      </c>
      <c r="BE330" s="161">
        <f t="shared" si="104"/>
        <v>0</v>
      </c>
      <c r="BF330" s="161">
        <f t="shared" si="105"/>
        <v>0</v>
      </c>
      <c r="BG330" s="161">
        <f t="shared" si="106"/>
        <v>0</v>
      </c>
      <c r="BH330" s="161">
        <f t="shared" si="107"/>
        <v>0</v>
      </c>
      <c r="BI330" s="161">
        <f t="shared" si="108"/>
        <v>0</v>
      </c>
      <c r="BJ330" s="14" t="s">
        <v>82</v>
      </c>
      <c r="BK330" s="161">
        <f t="shared" si="109"/>
        <v>0</v>
      </c>
      <c r="BL330" s="14" t="s">
        <v>202</v>
      </c>
      <c r="BM330" s="160" t="s">
        <v>861</v>
      </c>
    </row>
    <row r="331" spans="1:65" s="2" customFormat="1" ht="21.75" customHeight="1">
      <c r="A331" s="29"/>
      <c r="B331" s="147"/>
      <c r="C331" s="148" t="s">
        <v>862</v>
      </c>
      <c r="D331" s="148" t="s">
        <v>142</v>
      </c>
      <c r="E331" s="149" t="s">
        <v>863</v>
      </c>
      <c r="F331" s="150" t="s">
        <v>864</v>
      </c>
      <c r="G331" s="151" t="s">
        <v>209</v>
      </c>
      <c r="H331" s="152">
        <v>620.01</v>
      </c>
      <c r="I331" s="153"/>
      <c r="J331" s="154">
        <f t="shared" si="100"/>
        <v>0</v>
      </c>
      <c r="K331" s="155"/>
      <c r="L331" s="30"/>
      <c r="M331" s="156" t="s">
        <v>1</v>
      </c>
      <c r="N331" s="157" t="s">
        <v>39</v>
      </c>
      <c r="O331" s="58"/>
      <c r="P331" s="158">
        <f t="shared" si="101"/>
        <v>0</v>
      </c>
      <c r="Q331" s="158">
        <v>0</v>
      </c>
      <c r="R331" s="158">
        <f t="shared" si="102"/>
        <v>0</v>
      </c>
      <c r="S331" s="158">
        <v>0</v>
      </c>
      <c r="T331" s="159">
        <f t="shared" si="10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60" t="s">
        <v>202</v>
      </c>
      <c r="AT331" s="160" t="s">
        <v>142</v>
      </c>
      <c r="AU331" s="160" t="s">
        <v>82</v>
      </c>
      <c r="AY331" s="14" t="s">
        <v>140</v>
      </c>
      <c r="BE331" s="161">
        <f t="shared" si="104"/>
        <v>0</v>
      </c>
      <c r="BF331" s="161">
        <f t="shared" si="105"/>
        <v>0</v>
      </c>
      <c r="BG331" s="161">
        <f t="shared" si="106"/>
        <v>0</v>
      </c>
      <c r="BH331" s="161">
        <f t="shared" si="107"/>
        <v>0</v>
      </c>
      <c r="BI331" s="161">
        <f t="shared" si="108"/>
        <v>0</v>
      </c>
      <c r="BJ331" s="14" t="s">
        <v>82</v>
      </c>
      <c r="BK331" s="161">
        <f t="shared" si="109"/>
        <v>0</v>
      </c>
      <c r="BL331" s="14" t="s">
        <v>202</v>
      </c>
      <c r="BM331" s="160" t="s">
        <v>865</v>
      </c>
    </row>
    <row r="332" spans="1:65" s="2" customFormat="1" ht="24.15" customHeight="1">
      <c r="A332" s="29"/>
      <c r="B332" s="147"/>
      <c r="C332" s="148" t="s">
        <v>866</v>
      </c>
      <c r="D332" s="148" t="s">
        <v>142</v>
      </c>
      <c r="E332" s="149" t="s">
        <v>867</v>
      </c>
      <c r="F332" s="150" t="s">
        <v>868</v>
      </c>
      <c r="G332" s="151" t="s">
        <v>678</v>
      </c>
      <c r="H332" s="173"/>
      <c r="I332" s="153"/>
      <c r="J332" s="154">
        <f t="shared" si="100"/>
        <v>0</v>
      </c>
      <c r="K332" s="155"/>
      <c r="L332" s="30"/>
      <c r="M332" s="156" t="s">
        <v>1</v>
      </c>
      <c r="N332" s="157" t="s">
        <v>39</v>
      </c>
      <c r="O332" s="58"/>
      <c r="P332" s="158">
        <f t="shared" si="101"/>
        <v>0</v>
      </c>
      <c r="Q332" s="158">
        <v>0</v>
      </c>
      <c r="R332" s="158">
        <f t="shared" si="102"/>
        <v>0</v>
      </c>
      <c r="S332" s="158">
        <v>0</v>
      </c>
      <c r="T332" s="159">
        <f t="shared" si="10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60" t="s">
        <v>202</v>
      </c>
      <c r="AT332" s="160" t="s">
        <v>142</v>
      </c>
      <c r="AU332" s="160" t="s">
        <v>82</v>
      </c>
      <c r="AY332" s="14" t="s">
        <v>140</v>
      </c>
      <c r="BE332" s="161">
        <f t="shared" si="104"/>
        <v>0</v>
      </c>
      <c r="BF332" s="161">
        <f t="shared" si="105"/>
        <v>0</v>
      </c>
      <c r="BG332" s="161">
        <f t="shared" si="106"/>
        <v>0</v>
      </c>
      <c r="BH332" s="161">
        <f t="shared" si="107"/>
        <v>0</v>
      </c>
      <c r="BI332" s="161">
        <f t="shared" si="108"/>
        <v>0</v>
      </c>
      <c r="BJ332" s="14" t="s">
        <v>82</v>
      </c>
      <c r="BK332" s="161">
        <f t="shared" si="109"/>
        <v>0</v>
      </c>
      <c r="BL332" s="14" t="s">
        <v>202</v>
      </c>
      <c r="BM332" s="160" t="s">
        <v>869</v>
      </c>
    </row>
    <row r="333" spans="1:65" s="12" customFormat="1" ht="22.8" customHeight="1">
      <c r="B333" s="134"/>
      <c r="D333" s="135" t="s">
        <v>72</v>
      </c>
      <c r="E333" s="145" t="s">
        <v>870</v>
      </c>
      <c r="F333" s="145" t="s">
        <v>871</v>
      </c>
      <c r="I333" s="137"/>
      <c r="J333" s="146">
        <f>BK333</f>
        <v>0</v>
      </c>
      <c r="L333" s="134"/>
      <c r="M333" s="139"/>
      <c r="N333" s="140"/>
      <c r="O333" s="140"/>
      <c r="P333" s="141">
        <f>SUM(P334:P364)</f>
        <v>0</v>
      </c>
      <c r="Q333" s="140"/>
      <c r="R333" s="141">
        <f>SUM(R334:R364)</f>
        <v>0.45090000000000002</v>
      </c>
      <c r="S333" s="140"/>
      <c r="T333" s="142">
        <f>SUM(T334:T364)</f>
        <v>0</v>
      </c>
      <c r="AR333" s="135" t="s">
        <v>82</v>
      </c>
      <c r="AT333" s="143" t="s">
        <v>72</v>
      </c>
      <c r="AU333" s="143" t="s">
        <v>78</v>
      </c>
      <c r="AY333" s="135" t="s">
        <v>140</v>
      </c>
      <c r="BK333" s="144">
        <f>SUM(BK334:BK364)</f>
        <v>0</v>
      </c>
    </row>
    <row r="334" spans="1:65" s="2" customFormat="1" ht="16.5" customHeight="1">
      <c r="A334" s="29"/>
      <c r="B334" s="147"/>
      <c r="C334" s="148" t="s">
        <v>872</v>
      </c>
      <c r="D334" s="148" t="s">
        <v>142</v>
      </c>
      <c r="E334" s="149" t="s">
        <v>873</v>
      </c>
      <c r="F334" s="150" t="s">
        <v>874</v>
      </c>
      <c r="G334" s="151" t="s">
        <v>250</v>
      </c>
      <c r="H334" s="152">
        <v>109</v>
      </c>
      <c r="I334" s="153"/>
      <c r="J334" s="154">
        <f t="shared" ref="J334:J364" si="110">ROUND(I334*H334,2)</f>
        <v>0</v>
      </c>
      <c r="K334" s="155"/>
      <c r="L334" s="30"/>
      <c r="M334" s="156" t="s">
        <v>1</v>
      </c>
      <c r="N334" s="157" t="s">
        <v>39</v>
      </c>
      <c r="O334" s="58"/>
      <c r="P334" s="158">
        <f t="shared" ref="P334:P364" si="111">O334*H334</f>
        <v>0</v>
      </c>
      <c r="Q334" s="158">
        <v>0</v>
      </c>
      <c r="R334" s="158">
        <f t="shared" ref="R334:R364" si="112">Q334*H334</f>
        <v>0</v>
      </c>
      <c r="S334" s="158">
        <v>0</v>
      </c>
      <c r="T334" s="159">
        <f t="shared" ref="T334:T364" si="113"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60" t="s">
        <v>202</v>
      </c>
      <c r="AT334" s="160" t="s">
        <v>142</v>
      </c>
      <c r="AU334" s="160" t="s">
        <v>82</v>
      </c>
      <c r="AY334" s="14" t="s">
        <v>140</v>
      </c>
      <c r="BE334" s="161">
        <f t="shared" ref="BE334:BE364" si="114">IF(N334="základná",J334,0)</f>
        <v>0</v>
      </c>
      <c r="BF334" s="161">
        <f t="shared" ref="BF334:BF364" si="115">IF(N334="znížená",J334,0)</f>
        <v>0</v>
      </c>
      <c r="BG334" s="161">
        <f t="shared" ref="BG334:BG364" si="116">IF(N334="zákl. prenesená",J334,0)</f>
        <v>0</v>
      </c>
      <c r="BH334" s="161">
        <f t="shared" ref="BH334:BH364" si="117">IF(N334="zníž. prenesená",J334,0)</f>
        <v>0</v>
      </c>
      <c r="BI334" s="161">
        <f t="shared" ref="BI334:BI364" si="118">IF(N334="nulová",J334,0)</f>
        <v>0</v>
      </c>
      <c r="BJ334" s="14" t="s">
        <v>82</v>
      </c>
      <c r="BK334" s="161">
        <f t="shared" ref="BK334:BK364" si="119">ROUND(I334*H334,2)</f>
        <v>0</v>
      </c>
      <c r="BL334" s="14" t="s">
        <v>202</v>
      </c>
      <c r="BM334" s="160" t="s">
        <v>875</v>
      </c>
    </row>
    <row r="335" spans="1:65" s="2" customFormat="1" ht="24.15" customHeight="1">
      <c r="A335" s="29"/>
      <c r="B335" s="147"/>
      <c r="C335" s="162" t="s">
        <v>876</v>
      </c>
      <c r="D335" s="162" t="s">
        <v>193</v>
      </c>
      <c r="E335" s="163" t="s">
        <v>877</v>
      </c>
      <c r="F335" s="164" t="s">
        <v>878</v>
      </c>
      <c r="G335" s="165" t="s">
        <v>267</v>
      </c>
      <c r="H335" s="166">
        <v>2</v>
      </c>
      <c r="I335" s="167"/>
      <c r="J335" s="168">
        <f t="shared" si="110"/>
        <v>0</v>
      </c>
      <c r="K335" s="169"/>
      <c r="L335" s="170"/>
      <c r="M335" s="171" t="s">
        <v>1</v>
      </c>
      <c r="N335" s="172" t="s">
        <v>39</v>
      </c>
      <c r="O335" s="58"/>
      <c r="P335" s="158">
        <f t="shared" si="111"/>
        <v>0</v>
      </c>
      <c r="Q335" s="158">
        <v>0</v>
      </c>
      <c r="R335" s="158">
        <f t="shared" si="112"/>
        <v>0</v>
      </c>
      <c r="S335" s="158">
        <v>0</v>
      </c>
      <c r="T335" s="159">
        <f t="shared" si="11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60" t="s">
        <v>269</v>
      </c>
      <c r="AT335" s="160" t="s">
        <v>193</v>
      </c>
      <c r="AU335" s="160" t="s">
        <v>82</v>
      </c>
      <c r="AY335" s="14" t="s">
        <v>140</v>
      </c>
      <c r="BE335" s="161">
        <f t="shared" si="114"/>
        <v>0</v>
      </c>
      <c r="BF335" s="161">
        <f t="shared" si="115"/>
        <v>0</v>
      </c>
      <c r="BG335" s="161">
        <f t="shared" si="116"/>
        <v>0</v>
      </c>
      <c r="BH335" s="161">
        <f t="shared" si="117"/>
        <v>0</v>
      </c>
      <c r="BI335" s="161">
        <f t="shared" si="118"/>
        <v>0</v>
      </c>
      <c r="BJ335" s="14" t="s">
        <v>82</v>
      </c>
      <c r="BK335" s="161">
        <f t="shared" si="119"/>
        <v>0</v>
      </c>
      <c r="BL335" s="14" t="s">
        <v>202</v>
      </c>
      <c r="BM335" s="160" t="s">
        <v>879</v>
      </c>
    </row>
    <row r="336" spans="1:65" s="2" customFormat="1" ht="24.15" customHeight="1">
      <c r="A336" s="29"/>
      <c r="B336" s="147"/>
      <c r="C336" s="162" t="s">
        <v>880</v>
      </c>
      <c r="D336" s="162" t="s">
        <v>193</v>
      </c>
      <c r="E336" s="163" t="s">
        <v>881</v>
      </c>
      <c r="F336" s="164" t="s">
        <v>882</v>
      </c>
      <c r="G336" s="165" t="s">
        <v>267</v>
      </c>
      <c r="H336" s="166">
        <v>1</v>
      </c>
      <c r="I336" s="167"/>
      <c r="J336" s="168">
        <f t="shared" si="110"/>
        <v>0</v>
      </c>
      <c r="K336" s="169"/>
      <c r="L336" s="170"/>
      <c r="M336" s="171" t="s">
        <v>1</v>
      </c>
      <c r="N336" s="172" t="s">
        <v>39</v>
      </c>
      <c r="O336" s="58"/>
      <c r="P336" s="158">
        <f t="shared" si="111"/>
        <v>0</v>
      </c>
      <c r="Q336" s="158">
        <v>0</v>
      </c>
      <c r="R336" s="158">
        <f t="shared" si="112"/>
        <v>0</v>
      </c>
      <c r="S336" s="158">
        <v>0</v>
      </c>
      <c r="T336" s="159">
        <f t="shared" si="11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60" t="s">
        <v>269</v>
      </c>
      <c r="AT336" s="160" t="s">
        <v>193</v>
      </c>
      <c r="AU336" s="160" t="s">
        <v>82</v>
      </c>
      <c r="AY336" s="14" t="s">
        <v>140</v>
      </c>
      <c r="BE336" s="161">
        <f t="shared" si="114"/>
        <v>0</v>
      </c>
      <c r="BF336" s="161">
        <f t="shared" si="115"/>
        <v>0</v>
      </c>
      <c r="BG336" s="161">
        <f t="shared" si="116"/>
        <v>0</v>
      </c>
      <c r="BH336" s="161">
        <f t="shared" si="117"/>
        <v>0</v>
      </c>
      <c r="BI336" s="161">
        <f t="shared" si="118"/>
        <v>0</v>
      </c>
      <c r="BJ336" s="14" t="s">
        <v>82</v>
      </c>
      <c r="BK336" s="161">
        <f t="shared" si="119"/>
        <v>0</v>
      </c>
      <c r="BL336" s="14" t="s">
        <v>202</v>
      </c>
      <c r="BM336" s="160" t="s">
        <v>883</v>
      </c>
    </row>
    <row r="337" spans="1:65" s="2" customFormat="1" ht="24.15" customHeight="1">
      <c r="A337" s="29"/>
      <c r="B337" s="147"/>
      <c r="C337" s="162" t="s">
        <v>884</v>
      </c>
      <c r="D337" s="162" t="s">
        <v>193</v>
      </c>
      <c r="E337" s="163" t="s">
        <v>885</v>
      </c>
      <c r="F337" s="164" t="s">
        <v>886</v>
      </c>
      <c r="G337" s="165" t="s">
        <v>267</v>
      </c>
      <c r="H337" s="166">
        <v>3</v>
      </c>
      <c r="I337" s="167"/>
      <c r="J337" s="168">
        <f t="shared" si="110"/>
        <v>0</v>
      </c>
      <c r="K337" s="169"/>
      <c r="L337" s="170"/>
      <c r="M337" s="171" t="s">
        <v>1</v>
      </c>
      <c r="N337" s="172" t="s">
        <v>39</v>
      </c>
      <c r="O337" s="58"/>
      <c r="P337" s="158">
        <f t="shared" si="111"/>
        <v>0</v>
      </c>
      <c r="Q337" s="158">
        <v>0</v>
      </c>
      <c r="R337" s="158">
        <f t="shared" si="112"/>
        <v>0</v>
      </c>
      <c r="S337" s="158">
        <v>0</v>
      </c>
      <c r="T337" s="159">
        <f t="shared" si="11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60" t="s">
        <v>269</v>
      </c>
      <c r="AT337" s="160" t="s">
        <v>193</v>
      </c>
      <c r="AU337" s="160" t="s">
        <v>82</v>
      </c>
      <c r="AY337" s="14" t="s">
        <v>140</v>
      </c>
      <c r="BE337" s="161">
        <f t="shared" si="114"/>
        <v>0</v>
      </c>
      <c r="BF337" s="161">
        <f t="shared" si="115"/>
        <v>0</v>
      </c>
      <c r="BG337" s="161">
        <f t="shared" si="116"/>
        <v>0</v>
      </c>
      <c r="BH337" s="161">
        <f t="shared" si="117"/>
        <v>0</v>
      </c>
      <c r="BI337" s="161">
        <f t="shared" si="118"/>
        <v>0</v>
      </c>
      <c r="BJ337" s="14" t="s">
        <v>82</v>
      </c>
      <c r="BK337" s="161">
        <f t="shared" si="119"/>
        <v>0</v>
      </c>
      <c r="BL337" s="14" t="s">
        <v>202</v>
      </c>
      <c r="BM337" s="160" t="s">
        <v>887</v>
      </c>
    </row>
    <row r="338" spans="1:65" s="2" customFormat="1" ht="24.15" customHeight="1">
      <c r="A338" s="29"/>
      <c r="B338" s="147"/>
      <c r="C338" s="162" t="s">
        <v>888</v>
      </c>
      <c r="D338" s="162" t="s">
        <v>193</v>
      </c>
      <c r="E338" s="163" t="s">
        <v>889</v>
      </c>
      <c r="F338" s="164" t="s">
        <v>890</v>
      </c>
      <c r="G338" s="165" t="s">
        <v>267</v>
      </c>
      <c r="H338" s="166">
        <v>2</v>
      </c>
      <c r="I338" s="167"/>
      <c r="J338" s="168">
        <f t="shared" si="110"/>
        <v>0</v>
      </c>
      <c r="K338" s="169"/>
      <c r="L338" s="170"/>
      <c r="M338" s="171" t="s">
        <v>1</v>
      </c>
      <c r="N338" s="172" t="s">
        <v>39</v>
      </c>
      <c r="O338" s="58"/>
      <c r="P338" s="158">
        <f t="shared" si="111"/>
        <v>0</v>
      </c>
      <c r="Q338" s="158">
        <v>0</v>
      </c>
      <c r="R338" s="158">
        <f t="shared" si="112"/>
        <v>0</v>
      </c>
      <c r="S338" s="158">
        <v>0</v>
      </c>
      <c r="T338" s="159">
        <f t="shared" si="11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60" t="s">
        <v>269</v>
      </c>
      <c r="AT338" s="160" t="s">
        <v>193</v>
      </c>
      <c r="AU338" s="160" t="s">
        <v>82</v>
      </c>
      <c r="AY338" s="14" t="s">
        <v>140</v>
      </c>
      <c r="BE338" s="161">
        <f t="shared" si="114"/>
        <v>0</v>
      </c>
      <c r="BF338" s="161">
        <f t="shared" si="115"/>
        <v>0</v>
      </c>
      <c r="BG338" s="161">
        <f t="shared" si="116"/>
        <v>0</v>
      </c>
      <c r="BH338" s="161">
        <f t="shared" si="117"/>
        <v>0</v>
      </c>
      <c r="BI338" s="161">
        <f t="shared" si="118"/>
        <v>0</v>
      </c>
      <c r="BJ338" s="14" t="s">
        <v>82</v>
      </c>
      <c r="BK338" s="161">
        <f t="shared" si="119"/>
        <v>0</v>
      </c>
      <c r="BL338" s="14" t="s">
        <v>202</v>
      </c>
      <c r="BM338" s="160" t="s">
        <v>891</v>
      </c>
    </row>
    <row r="339" spans="1:65" s="2" customFormat="1" ht="24.15" customHeight="1">
      <c r="A339" s="29"/>
      <c r="B339" s="147"/>
      <c r="C339" s="162" t="s">
        <v>892</v>
      </c>
      <c r="D339" s="162" t="s">
        <v>193</v>
      </c>
      <c r="E339" s="163" t="s">
        <v>893</v>
      </c>
      <c r="F339" s="164" t="s">
        <v>894</v>
      </c>
      <c r="G339" s="165" t="s">
        <v>267</v>
      </c>
      <c r="H339" s="166">
        <v>1</v>
      </c>
      <c r="I339" s="167"/>
      <c r="J339" s="168">
        <f t="shared" si="110"/>
        <v>0</v>
      </c>
      <c r="K339" s="169"/>
      <c r="L339" s="170"/>
      <c r="M339" s="171" t="s">
        <v>1</v>
      </c>
      <c r="N339" s="172" t="s">
        <v>39</v>
      </c>
      <c r="O339" s="58"/>
      <c r="P339" s="158">
        <f t="shared" si="111"/>
        <v>0</v>
      </c>
      <c r="Q339" s="158">
        <v>0</v>
      </c>
      <c r="R339" s="158">
        <f t="shared" si="112"/>
        <v>0</v>
      </c>
      <c r="S339" s="158">
        <v>0</v>
      </c>
      <c r="T339" s="159">
        <f t="shared" si="11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60" t="s">
        <v>269</v>
      </c>
      <c r="AT339" s="160" t="s">
        <v>193</v>
      </c>
      <c r="AU339" s="160" t="s">
        <v>82</v>
      </c>
      <c r="AY339" s="14" t="s">
        <v>140</v>
      </c>
      <c r="BE339" s="161">
        <f t="shared" si="114"/>
        <v>0</v>
      </c>
      <c r="BF339" s="161">
        <f t="shared" si="115"/>
        <v>0</v>
      </c>
      <c r="BG339" s="161">
        <f t="shared" si="116"/>
        <v>0</v>
      </c>
      <c r="BH339" s="161">
        <f t="shared" si="117"/>
        <v>0</v>
      </c>
      <c r="BI339" s="161">
        <f t="shared" si="118"/>
        <v>0</v>
      </c>
      <c r="BJ339" s="14" t="s">
        <v>82</v>
      </c>
      <c r="BK339" s="161">
        <f t="shared" si="119"/>
        <v>0</v>
      </c>
      <c r="BL339" s="14" t="s">
        <v>202</v>
      </c>
      <c r="BM339" s="160" t="s">
        <v>895</v>
      </c>
    </row>
    <row r="340" spans="1:65" s="2" customFormat="1" ht="24.15" customHeight="1">
      <c r="A340" s="29"/>
      <c r="B340" s="147"/>
      <c r="C340" s="162" t="s">
        <v>896</v>
      </c>
      <c r="D340" s="162" t="s">
        <v>193</v>
      </c>
      <c r="E340" s="163" t="s">
        <v>897</v>
      </c>
      <c r="F340" s="164" t="s">
        <v>898</v>
      </c>
      <c r="G340" s="165" t="s">
        <v>267</v>
      </c>
      <c r="H340" s="166">
        <v>2</v>
      </c>
      <c r="I340" s="167"/>
      <c r="J340" s="168">
        <f t="shared" si="110"/>
        <v>0</v>
      </c>
      <c r="K340" s="169"/>
      <c r="L340" s="170"/>
      <c r="M340" s="171" t="s">
        <v>1</v>
      </c>
      <c r="N340" s="172" t="s">
        <v>39</v>
      </c>
      <c r="O340" s="58"/>
      <c r="P340" s="158">
        <f t="shared" si="111"/>
        <v>0</v>
      </c>
      <c r="Q340" s="158">
        <v>0</v>
      </c>
      <c r="R340" s="158">
        <f t="shared" si="112"/>
        <v>0</v>
      </c>
      <c r="S340" s="158">
        <v>0</v>
      </c>
      <c r="T340" s="159">
        <f t="shared" si="113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60" t="s">
        <v>269</v>
      </c>
      <c r="AT340" s="160" t="s">
        <v>193</v>
      </c>
      <c r="AU340" s="160" t="s">
        <v>82</v>
      </c>
      <c r="AY340" s="14" t="s">
        <v>140</v>
      </c>
      <c r="BE340" s="161">
        <f t="shared" si="114"/>
        <v>0</v>
      </c>
      <c r="BF340" s="161">
        <f t="shared" si="115"/>
        <v>0</v>
      </c>
      <c r="BG340" s="161">
        <f t="shared" si="116"/>
        <v>0</v>
      </c>
      <c r="BH340" s="161">
        <f t="shared" si="117"/>
        <v>0</v>
      </c>
      <c r="BI340" s="161">
        <f t="shared" si="118"/>
        <v>0</v>
      </c>
      <c r="BJ340" s="14" t="s">
        <v>82</v>
      </c>
      <c r="BK340" s="161">
        <f t="shared" si="119"/>
        <v>0</v>
      </c>
      <c r="BL340" s="14" t="s">
        <v>202</v>
      </c>
      <c r="BM340" s="160" t="s">
        <v>899</v>
      </c>
    </row>
    <row r="341" spans="1:65" s="2" customFormat="1" ht="24.15" customHeight="1">
      <c r="A341" s="29"/>
      <c r="B341" s="147"/>
      <c r="C341" s="162" t="s">
        <v>900</v>
      </c>
      <c r="D341" s="162" t="s">
        <v>193</v>
      </c>
      <c r="E341" s="163" t="s">
        <v>901</v>
      </c>
      <c r="F341" s="164" t="s">
        <v>902</v>
      </c>
      <c r="G341" s="165" t="s">
        <v>267</v>
      </c>
      <c r="H341" s="166">
        <v>1</v>
      </c>
      <c r="I341" s="167"/>
      <c r="J341" s="168">
        <f t="shared" si="110"/>
        <v>0</v>
      </c>
      <c r="K341" s="169"/>
      <c r="L341" s="170"/>
      <c r="M341" s="171" t="s">
        <v>1</v>
      </c>
      <c r="N341" s="172" t="s">
        <v>39</v>
      </c>
      <c r="O341" s="58"/>
      <c r="P341" s="158">
        <f t="shared" si="111"/>
        <v>0</v>
      </c>
      <c r="Q341" s="158">
        <v>0</v>
      </c>
      <c r="R341" s="158">
        <f t="shared" si="112"/>
        <v>0</v>
      </c>
      <c r="S341" s="158">
        <v>0</v>
      </c>
      <c r="T341" s="159">
        <f t="shared" si="11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60" t="s">
        <v>269</v>
      </c>
      <c r="AT341" s="160" t="s">
        <v>193</v>
      </c>
      <c r="AU341" s="160" t="s">
        <v>82</v>
      </c>
      <c r="AY341" s="14" t="s">
        <v>140</v>
      </c>
      <c r="BE341" s="161">
        <f t="shared" si="114"/>
        <v>0</v>
      </c>
      <c r="BF341" s="161">
        <f t="shared" si="115"/>
        <v>0</v>
      </c>
      <c r="BG341" s="161">
        <f t="shared" si="116"/>
        <v>0</v>
      </c>
      <c r="BH341" s="161">
        <f t="shared" si="117"/>
        <v>0</v>
      </c>
      <c r="BI341" s="161">
        <f t="shared" si="118"/>
        <v>0</v>
      </c>
      <c r="BJ341" s="14" t="s">
        <v>82</v>
      </c>
      <c r="BK341" s="161">
        <f t="shared" si="119"/>
        <v>0</v>
      </c>
      <c r="BL341" s="14" t="s">
        <v>202</v>
      </c>
      <c r="BM341" s="160" t="s">
        <v>903</v>
      </c>
    </row>
    <row r="342" spans="1:65" s="2" customFormat="1" ht="24.15" customHeight="1">
      <c r="A342" s="29"/>
      <c r="B342" s="147"/>
      <c r="C342" s="162" t="s">
        <v>904</v>
      </c>
      <c r="D342" s="162" t="s">
        <v>193</v>
      </c>
      <c r="E342" s="163" t="s">
        <v>905</v>
      </c>
      <c r="F342" s="164" t="s">
        <v>906</v>
      </c>
      <c r="G342" s="165" t="s">
        <v>267</v>
      </c>
      <c r="H342" s="166">
        <v>8</v>
      </c>
      <c r="I342" s="167"/>
      <c r="J342" s="168">
        <f t="shared" si="110"/>
        <v>0</v>
      </c>
      <c r="K342" s="169"/>
      <c r="L342" s="170"/>
      <c r="M342" s="171" t="s">
        <v>1</v>
      </c>
      <c r="N342" s="172" t="s">
        <v>39</v>
      </c>
      <c r="O342" s="58"/>
      <c r="P342" s="158">
        <f t="shared" si="111"/>
        <v>0</v>
      </c>
      <c r="Q342" s="158">
        <v>0</v>
      </c>
      <c r="R342" s="158">
        <f t="shared" si="112"/>
        <v>0</v>
      </c>
      <c r="S342" s="158">
        <v>0</v>
      </c>
      <c r="T342" s="159">
        <f t="shared" si="11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60" t="s">
        <v>269</v>
      </c>
      <c r="AT342" s="160" t="s">
        <v>193</v>
      </c>
      <c r="AU342" s="160" t="s">
        <v>82</v>
      </c>
      <c r="AY342" s="14" t="s">
        <v>140</v>
      </c>
      <c r="BE342" s="161">
        <f t="shared" si="114"/>
        <v>0</v>
      </c>
      <c r="BF342" s="161">
        <f t="shared" si="115"/>
        <v>0</v>
      </c>
      <c r="BG342" s="161">
        <f t="shared" si="116"/>
        <v>0</v>
      </c>
      <c r="BH342" s="161">
        <f t="shared" si="117"/>
        <v>0</v>
      </c>
      <c r="BI342" s="161">
        <f t="shared" si="118"/>
        <v>0</v>
      </c>
      <c r="BJ342" s="14" t="s">
        <v>82</v>
      </c>
      <c r="BK342" s="161">
        <f t="shared" si="119"/>
        <v>0</v>
      </c>
      <c r="BL342" s="14" t="s">
        <v>202</v>
      </c>
      <c r="BM342" s="160" t="s">
        <v>907</v>
      </c>
    </row>
    <row r="343" spans="1:65" s="2" customFormat="1" ht="24.15" customHeight="1">
      <c r="A343" s="29"/>
      <c r="B343" s="147"/>
      <c r="C343" s="148" t="s">
        <v>908</v>
      </c>
      <c r="D343" s="148" t="s">
        <v>142</v>
      </c>
      <c r="E343" s="149" t="s">
        <v>909</v>
      </c>
      <c r="F343" s="150" t="s">
        <v>910</v>
      </c>
      <c r="G343" s="151" t="s">
        <v>250</v>
      </c>
      <c r="H343" s="152">
        <v>34.200000000000003</v>
      </c>
      <c r="I343" s="153"/>
      <c r="J343" s="154">
        <f t="shared" si="110"/>
        <v>0</v>
      </c>
      <c r="K343" s="155"/>
      <c r="L343" s="30"/>
      <c r="M343" s="156" t="s">
        <v>1</v>
      </c>
      <c r="N343" s="157" t="s">
        <v>39</v>
      </c>
      <c r="O343" s="58"/>
      <c r="P343" s="158">
        <f t="shared" si="111"/>
        <v>0</v>
      </c>
      <c r="Q343" s="158">
        <v>0</v>
      </c>
      <c r="R343" s="158">
        <f t="shared" si="112"/>
        <v>0</v>
      </c>
      <c r="S343" s="158">
        <v>0</v>
      </c>
      <c r="T343" s="159">
        <f t="shared" si="113"/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60" t="s">
        <v>202</v>
      </c>
      <c r="AT343" s="160" t="s">
        <v>142</v>
      </c>
      <c r="AU343" s="160" t="s">
        <v>82</v>
      </c>
      <c r="AY343" s="14" t="s">
        <v>140</v>
      </c>
      <c r="BE343" s="161">
        <f t="shared" si="114"/>
        <v>0</v>
      </c>
      <c r="BF343" s="161">
        <f t="shared" si="115"/>
        <v>0</v>
      </c>
      <c r="BG343" s="161">
        <f t="shared" si="116"/>
        <v>0</v>
      </c>
      <c r="BH343" s="161">
        <f t="shared" si="117"/>
        <v>0</v>
      </c>
      <c r="BI343" s="161">
        <f t="shared" si="118"/>
        <v>0</v>
      </c>
      <c r="BJ343" s="14" t="s">
        <v>82</v>
      </c>
      <c r="BK343" s="161">
        <f t="shared" si="119"/>
        <v>0</v>
      </c>
      <c r="BL343" s="14" t="s">
        <v>202</v>
      </c>
      <c r="BM343" s="160" t="s">
        <v>911</v>
      </c>
    </row>
    <row r="344" spans="1:65" s="2" customFormat="1" ht="24.15" customHeight="1">
      <c r="A344" s="29"/>
      <c r="B344" s="147"/>
      <c r="C344" s="162" t="s">
        <v>912</v>
      </c>
      <c r="D344" s="162" t="s">
        <v>193</v>
      </c>
      <c r="E344" s="163" t="s">
        <v>913</v>
      </c>
      <c r="F344" s="164" t="s">
        <v>914</v>
      </c>
      <c r="G344" s="165" t="s">
        <v>267</v>
      </c>
      <c r="H344" s="166">
        <v>1</v>
      </c>
      <c r="I344" s="167"/>
      <c r="J344" s="168">
        <f t="shared" si="110"/>
        <v>0</v>
      </c>
      <c r="K344" s="169"/>
      <c r="L344" s="170"/>
      <c r="M344" s="171" t="s">
        <v>1</v>
      </c>
      <c r="N344" s="172" t="s">
        <v>39</v>
      </c>
      <c r="O344" s="58"/>
      <c r="P344" s="158">
        <f t="shared" si="111"/>
        <v>0</v>
      </c>
      <c r="Q344" s="158">
        <v>0</v>
      </c>
      <c r="R344" s="158">
        <f t="shared" si="112"/>
        <v>0</v>
      </c>
      <c r="S344" s="158">
        <v>0</v>
      </c>
      <c r="T344" s="159">
        <f t="shared" si="11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60" t="s">
        <v>269</v>
      </c>
      <c r="AT344" s="160" t="s">
        <v>193</v>
      </c>
      <c r="AU344" s="160" t="s">
        <v>82</v>
      </c>
      <c r="AY344" s="14" t="s">
        <v>140</v>
      </c>
      <c r="BE344" s="161">
        <f t="shared" si="114"/>
        <v>0</v>
      </c>
      <c r="BF344" s="161">
        <f t="shared" si="115"/>
        <v>0</v>
      </c>
      <c r="BG344" s="161">
        <f t="shared" si="116"/>
        <v>0</v>
      </c>
      <c r="BH344" s="161">
        <f t="shared" si="117"/>
        <v>0</v>
      </c>
      <c r="BI344" s="161">
        <f t="shared" si="118"/>
        <v>0</v>
      </c>
      <c r="BJ344" s="14" t="s">
        <v>82</v>
      </c>
      <c r="BK344" s="161">
        <f t="shared" si="119"/>
        <v>0</v>
      </c>
      <c r="BL344" s="14" t="s">
        <v>202</v>
      </c>
      <c r="BM344" s="160" t="s">
        <v>915</v>
      </c>
    </row>
    <row r="345" spans="1:65" s="2" customFormat="1" ht="24.15" customHeight="1">
      <c r="A345" s="29"/>
      <c r="B345" s="147"/>
      <c r="C345" s="162" t="s">
        <v>916</v>
      </c>
      <c r="D345" s="162" t="s">
        <v>193</v>
      </c>
      <c r="E345" s="163" t="s">
        <v>917</v>
      </c>
      <c r="F345" s="164" t="s">
        <v>918</v>
      </c>
      <c r="G345" s="165" t="s">
        <v>267</v>
      </c>
      <c r="H345" s="166">
        <v>2</v>
      </c>
      <c r="I345" s="167"/>
      <c r="J345" s="168">
        <f t="shared" si="110"/>
        <v>0</v>
      </c>
      <c r="K345" s="169"/>
      <c r="L345" s="170"/>
      <c r="M345" s="171" t="s">
        <v>1</v>
      </c>
      <c r="N345" s="172" t="s">
        <v>39</v>
      </c>
      <c r="O345" s="58"/>
      <c r="P345" s="158">
        <f t="shared" si="111"/>
        <v>0</v>
      </c>
      <c r="Q345" s="158">
        <v>0</v>
      </c>
      <c r="R345" s="158">
        <f t="shared" si="112"/>
        <v>0</v>
      </c>
      <c r="S345" s="158">
        <v>0</v>
      </c>
      <c r="T345" s="159">
        <f t="shared" si="11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60" t="s">
        <v>269</v>
      </c>
      <c r="AT345" s="160" t="s">
        <v>193</v>
      </c>
      <c r="AU345" s="160" t="s">
        <v>82</v>
      </c>
      <c r="AY345" s="14" t="s">
        <v>140</v>
      </c>
      <c r="BE345" s="161">
        <f t="shared" si="114"/>
        <v>0</v>
      </c>
      <c r="BF345" s="161">
        <f t="shared" si="115"/>
        <v>0</v>
      </c>
      <c r="BG345" s="161">
        <f t="shared" si="116"/>
        <v>0</v>
      </c>
      <c r="BH345" s="161">
        <f t="shared" si="117"/>
        <v>0</v>
      </c>
      <c r="BI345" s="161">
        <f t="shared" si="118"/>
        <v>0</v>
      </c>
      <c r="BJ345" s="14" t="s">
        <v>82</v>
      </c>
      <c r="BK345" s="161">
        <f t="shared" si="119"/>
        <v>0</v>
      </c>
      <c r="BL345" s="14" t="s">
        <v>202</v>
      </c>
      <c r="BM345" s="160" t="s">
        <v>919</v>
      </c>
    </row>
    <row r="346" spans="1:65" s="2" customFormat="1" ht="24.15" customHeight="1">
      <c r="A346" s="29"/>
      <c r="B346" s="147"/>
      <c r="C346" s="162" t="s">
        <v>920</v>
      </c>
      <c r="D346" s="162" t="s">
        <v>193</v>
      </c>
      <c r="E346" s="163" t="s">
        <v>921</v>
      </c>
      <c r="F346" s="164" t="s">
        <v>922</v>
      </c>
      <c r="G346" s="165" t="s">
        <v>267</v>
      </c>
      <c r="H346" s="166">
        <v>1</v>
      </c>
      <c r="I346" s="167"/>
      <c r="J346" s="168">
        <f t="shared" si="110"/>
        <v>0</v>
      </c>
      <c r="K346" s="169"/>
      <c r="L346" s="170"/>
      <c r="M346" s="171" t="s">
        <v>1</v>
      </c>
      <c r="N346" s="172" t="s">
        <v>39</v>
      </c>
      <c r="O346" s="58"/>
      <c r="P346" s="158">
        <f t="shared" si="111"/>
        <v>0</v>
      </c>
      <c r="Q346" s="158">
        <v>0</v>
      </c>
      <c r="R346" s="158">
        <f t="shared" si="112"/>
        <v>0</v>
      </c>
      <c r="S346" s="158">
        <v>0</v>
      </c>
      <c r="T346" s="159">
        <f t="shared" si="11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60" t="s">
        <v>269</v>
      </c>
      <c r="AT346" s="160" t="s">
        <v>193</v>
      </c>
      <c r="AU346" s="160" t="s">
        <v>82</v>
      </c>
      <c r="AY346" s="14" t="s">
        <v>140</v>
      </c>
      <c r="BE346" s="161">
        <f t="shared" si="114"/>
        <v>0</v>
      </c>
      <c r="BF346" s="161">
        <f t="shared" si="115"/>
        <v>0</v>
      </c>
      <c r="BG346" s="161">
        <f t="shared" si="116"/>
        <v>0</v>
      </c>
      <c r="BH346" s="161">
        <f t="shared" si="117"/>
        <v>0</v>
      </c>
      <c r="BI346" s="161">
        <f t="shared" si="118"/>
        <v>0</v>
      </c>
      <c r="BJ346" s="14" t="s">
        <v>82</v>
      </c>
      <c r="BK346" s="161">
        <f t="shared" si="119"/>
        <v>0</v>
      </c>
      <c r="BL346" s="14" t="s">
        <v>202</v>
      </c>
      <c r="BM346" s="160" t="s">
        <v>923</v>
      </c>
    </row>
    <row r="347" spans="1:65" s="2" customFormat="1" ht="37.799999999999997" customHeight="1">
      <c r="A347" s="29"/>
      <c r="B347" s="147"/>
      <c r="C347" s="162" t="s">
        <v>924</v>
      </c>
      <c r="D347" s="162" t="s">
        <v>193</v>
      </c>
      <c r="E347" s="163" t="s">
        <v>925</v>
      </c>
      <c r="F347" s="164" t="s">
        <v>926</v>
      </c>
      <c r="G347" s="165" t="s">
        <v>267</v>
      </c>
      <c r="H347" s="166">
        <v>1</v>
      </c>
      <c r="I347" s="167"/>
      <c r="J347" s="168">
        <f t="shared" si="110"/>
        <v>0</v>
      </c>
      <c r="K347" s="169"/>
      <c r="L347" s="170"/>
      <c r="M347" s="171" t="s">
        <v>1</v>
      </c>
      <c r="N347" s="172" t="s">
        <v>39</v>
      </c>
      <c r="O347" s="58"/>
      <c r="P347" s="158">
        <f t="shared" si="111"/>
        <v>0</v>
      </c>
      <c r="Q347" s="158">
        <v>0</v>
      </c>
      <c r="R347" s="158">
        <f t="shared" si="112"/>
        <v>0</v>
      </c>
      <c r="S347" s="158">
        <v>0</v>
      </c>
      <c r="T347" s="159">
        <f t="shared" si="11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60" t="s">
        <v>269</v>
      </c>
      <c r="AT347" s="160" t="s">
        <v>193</v>
      </c>
      <c r="AU347" s="160" t="s">
        <v>82</v>
      </c>
      <c r="AY347" s="14" t="s">
        <v>140</v>
      </c>
      <c r="BE347" s="161">
        <f t="shared" si="114"/>
        <v>0</v>
      </c>
      <c r="BF347" s="161">
        <f t="shared" si="115"/>
        <v>0</v>
      </c>
      <c r="BG347" s="161">
        <f t="shared" si="116"/>
        <v>0</v>
      </c>
      <c r="BH347" s="161">
        <f t="shared" si="117"/>
        <v>0</v>
      </c>
      <c r="BI347" s="161">
        <f t="shared" si="118"/>
        <v>0</v>
      </c>
      <c r="BJ347" s="14" t="s">
        <v>82</v>
      </c>
      <c r="BK347" s="161">
        <f t="shared" si="119"/>
        <v>0</v>
      </c>
      <c r="BL347" s="14" t="s">
        <v>202</v>
      </c>
      <c r="BM347" s="160" t="s">
        <v>927</v>
      </c>
    </row>
    <row r="348" spans="1:65" s="2" customFormat="1" ht="33" customHeight="1">
      <c r="A348" s="29"/>
      <c r="B348" s="147"/>
      <c r="C348" s="148" t="s">
        <v>928</v>
      </c>
      <c r="D348" s="148" t="s">
        <v>142</v>
      </c>
      <c r="E348" s="149" t="s">
        <v>929</v>
      </c>
      <c r="F348" s="150" t="s">
        <v>930</v>
      </c>
      <c r="G348" s="151" t="s">
        <v>267</v>
      </c>
      <c r="H348" s="152">
        <v>16</v>
      </c>
      <c r="I348" s="153"/>
      <c r="J348" s="154">
        <f t="shared" si="110"/>
        <v>0</v>
      </c>
      <c r="K348" s="155"/>
      <c r="L348" s="30"/>
      <c r="M348" s="156" t="s">
        <v>1</v>
      </c>
      <c r="N348" s="157" t="s">
        <v>39</v>
      </c>
      <c r="O348" s="58"/>
      <c r="P348" s="158">
        <f t="shared" si="111"/>
        <v>0</v>
      </c>
      <c r="Q348" s="158">
        <v>0</v>
      </c>
      <c r="R348" s="158">
        <f t="shared" si="112"/>
        <v>0</v>
      </c>
      <c r="S348" s="158">
        <v>0</v>
      </c>
      <c r="T348" s="159">
        <f t="shared" si="113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60" t="s">
        <v>202</v>
      </c>
      <c r="AT348" s="160" t="s">
        <v>142</v>
      </c>
      <c r="AU348" s="160" t="s">
        <v>82</v>
      </c>
      <c r="AY348" s="14" t="s">
        <v>140</v>
      </c>
      <c r="BE348" s="161">
        <f t="shared" si="114"/>
        <v>0</v>
      </c>
      <c r="BF348" s="161">
        <f t="shared" si="115"/>
        <v>0</v>
      </c>
      <c r="BG348" s="161">
        <f t="shared" si="116"/>
        <v>0</v>
      </c>
      <c r="BH348" s="161">
        <f t="shared" si="117"/>
        <v>0</v>
      </c>
      <c r="BI348" s="161">
        <f t="shared" si="118"/>
        <v>0</v>
      </c>
      <c r="BJ348" s="14" t="s">
        <v>82</v>
      </c>
      <c r="BK348" s="161">
        <f t="shared" si="119"/>
        <v>0</v>
      </c>
      <c r="BL348" s="14" t="s">
        <v>202</v>
      </c>
      <c r="BM348" s="160" t="s">
        <v>931</v>
      </c>
    </row>
    <row r="349" spans="1:65" s="2" customFormat="1" ht="24.15" customHeight="1">
      <c r="A349" s="29"/>
      <c r="B349" s="147"/>
      <c r="C349" s="162" t="s">
        <v>932</v>
      </c>
      <c r="D349" s="162" t="s">
        <v>193</v>
      </c>
      <c r="E349" s="163" t="s">
        <v>933</v>
      </c>
      <c r="F349" s="164" t="s">
        <v>934</v>
      </c>
      <c r="G349" s="165" t="s">
        <v>267</v>
      </c>
      <c r="H349" s="166">
        <v>16</v>
      </c>
      <c r="I349" s="167"/>
      <c r="J349" s="168">
        <f t="shared" si="110"/>
        <v>0</v>
      </c>
      <c r="K349" s="169"/>
      <c r="L349" s="170"/>
      <c r="M349" s="171" t="s">
        <v>1</v>
      </c>
      <c r="N349" s="172" t="s">
        <v>39</v>
      </c>
      <c r="O349" s="58"/>
      <c r="P349" s="158">
        <f t="shared" si="111"/>
        <v>0</v>
      </c>
      <c r="Q349" s="158">
        <v>1E-3</v>
      </c>
      <c r="R349" s="158">
        <f t="shared" si="112"/>
        <v>1.6E-2</v>
      </c>
      <c r="S349" s="158">
        <v>0</v>
      </c>
      <c r="T349" s="159">
        <f t="shared" si="113"/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60" t="s">
        <v>269</v>
      </c>
      <c r="AT349" s="160" t="s">
        <v>193</v>
      </c>
      <c r="AU349" s="160" t="s">
        <v>82</v>
      </c>
      <c r="AY349" s="14" t="s">
        <v>140</v>
      </c>
      <c r="BE349" s="161">
        <f t="shared" si="114"/>
        <v>0</v>
      </c>
      <c r="BF349" s="161">
        <f t="shared" si="115"/>
        <v>0</v>
      </c>
      <c r="BG349" s="161">
        <f t="shared" si="116"/>
        <v>0</v>
      </c>
      <c r="BH349" s="161">
        <f t="shared" si="117"/>
        <v>0</v>
      </c>
      <c r="BI349" s="161">
        <f t="shared" si="118"/>
        <v>0</v>
      </c>
      <c r="BJ349" s="14" t="s">
        <v>82</v>
      </c>
      <c r="BK349" s="161">
        <f t="shared" si="119"/>
        <v>0</v>
      </c>
      <c r="BL349" s="14" t="s">
        <v>202</v>
      </c>
      <c r="BM349" s="160" t="s">
        <v>935</v>
      </c>
    </row>
    <row r="350" spans="1:65" s="2" customFormat="1" ht="37.799999999999997" customHeight="1">
      <c r="A350" s="29"/>
      <c r="B350" s="147"/>
      <c r="C350" s="162" t="s">
        <v>936</v>
      </c>
      <c r="D350" s="162" t="s">
        <v>193</v>
      </c>
      <c r="E350" s="163" t="s">
        <v>937</v>
      </c>
      <c r="F350" s="164" t="s">
        <v>938</v>
      </c>
      <c r="G350" s="165" t="s">
        <v>267</v>
      </c>
      <c r="H350" s="166">
        <v>16</v>
      </c>
      <c r="I350" s="167"/>
      <c r="J350" s="168">
        <f t="shared" si="110"/>
        <v>0</v>
      </c>
      <c r="K350" s="169"/>
      <c r="L350" s="170"/>
      <c r="M350" s="171" t="s">
        <v>1</v>
      </c>
      <c r="N350" s="172" t="s">
        <v>39</v>
      </c>
      <c r="O350" s="58"/>
      <c r="P350" s="158">
        <f t="shared" si="111"/>
        <v>0</v>
      </c>
      <c r="Q350" s="158">
        <v>2.5000000000000001E-2</v>
      </c>
      <c r="R350" s="158">
        <f t="shared" si="112"/>
        <v>0.4</v>
      </c>
      <c r="S350" s="158">
        <v>0</v>
      </c>
      <c r="T350" s="159">
        <f t="shared" si="113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60" t="s">
        <v>269</v>
      </c>
      <c r="AT350" s="160" t="s">
        <v>193</v>
      </c>
      <c r="AU350" s="160" t="s">
        <v>82</v>
      </c>
      <c r="AY350" s="14" t="s">
        <v>140</v>
      </c>
      <c r="BE350" s="161">
        <f t="shared" si="114"/>
        <v>0</v>
      </c>
      <c r="BF350" s="161">
        <f t="shared" si="115"/>
        <v>0</v>
      </c>
      <c r="BG350" s="161">
        <f t="shared" si="116"/>
        <v>0</v>
      </c>
      <c r="BH350" s="161">
        <f t="shared" si="117"/>
        <v>0</v>
      </c>
      <c r="BI350" s="161">
        <f t="shared" si="118"/>
        <v>0</v>
      </c>
      <c r="BJ350" s="14" t="s">
        <v>82</v>
      </c>
      <c r="BK350" s="161">
        <f t="shared" si="119"/>
        <v>0</v>
      </c>
      <c r="BL350" s="14" t="s">
        <v>202</v>
      </c>
      <c r="BM350" s="160" t="s">
        <v>939</v>
      </c>
    </row>
    <row r="351" spans="1:65" s="2" customFormat="1" ht="24.15" customHeight="1">
      <c r="A351" s="29"/>
      <c r="B351" s="147"/>
      <c r="C351" s="148" t="s">
        <v>940</v>
      </c>
      <c r="D351" s="148" t="s">
        <v>142</v>
      </c>
      <c r="E351" s="149" t="s">
        <v>941</v>
      </c>
      <c r="F351" s="150" t="s">
        <v>942</v>
      </c>
      <c r="G351" s="151" t="s">
        <v>267</v>
      </c>
      <c r="H351" s="152">
        <v>1</v>
      </c>
      <c r="I351" s="153"/>
      <c r="J351" s="154">
        <f t="shared" si="110"/>
        <v>0</v>
      </c>
      <c r="K351" s="155"/>
      <c r="L351" s="30"/>
      <c r="M351" s="156" t="s">
        <v>1</v>
      </c>
      <c r="N351" s="157" t="s">
        <v>39</v>
      </c>
      <c r="O351" s="58"/>
      <c r="P351" s="158">
        <f t="shared" si="111"/>
        <v>0</v>
      </c>
      <c r="Q351" s="158">
        <v>0</v>
      </c>
      <c r="R351" s="158">
        <f t="shared" si="112"/>
        <v>0</v>
      </c>
      <c r="S351" s="158">
        <v>0</v>
      </c>
      <c r="T351" s="159">
        <f t="shared" si="113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60" t="s">
        <v>202</v>
      </c>
      <c r="AT351" s="160" t="s">
        <v>142</v>
      </c>
      <c r="AU351" s="160" t="s">
        <v>82</v>
      </c>
      <c r="AY351" s="14" t="s">
        <v>140</v>
      </c>
      <c r="BE351" s="161">
        <f t="shared" si="114"/>
        <v>0</v>
      </c>
      <c r="BF351" s="161">
        <f t="shared" si="115"/>
        <v>0</v>
      </c>
      <c r="BG351" s="161">
        <f t="shared" si="116"/>
        <v>0</v>
      </c>
      <c r="BH351" s="161">
        <f t="shared" si="117"/>
        <v>0</v>
      </c>
      <c r="BI351" s="161">
        <f t="shared" si="118"/>
        <v>0</v>
      </c>
      <c r="BJ351" s="14" t="s">
        <v>82</v>
      </c>
      <c r="BK351" s="161">
        <f t="shared" si="119"/>
        <v>0</v>
      </c>
      <c r="BL351" s="14" t="s">
        <v>202</v>
      </c>
      <c r="BM351" s="160" t="s">
        <v>943</v>
      </c>
    </row>
    <row r="352" spans="1:65" s="2" customFormat="1" ht="24.15" customHeight="1">
      <c r="A352" s="29"/>
      <c r="B352" s="147"/>
      <c r="C352" s="162" t="s">
        <v>944</v>
      </c>
      <c r="D352" s="162" t="s">
        <v>193</v>
      </c>
      <c r="E352" s="163" t="s">
        <v>945</v>
      </c>
      <c r="F352" s="164" t="s">
        <v>946</v>
      </c>
      <c r="G352" s="165" t="s">
        <v>250</v>
      </c>
      <c r="H352" s="166">
        <v>1.8</v>
      </c>
      <c r="I352" s="167"/>
      <c r="J352" s="168">
        <f t="shared" si="110"/>
        <v>0</v>
      </c>
      <c r="K352" s="169"/>
      <c r="L352" s="170"/>
      <c r="M352" s="171" t="s">
        <v>1</v>
      </c>
      <c r="N352" s="172" t="s">
        <v>39</v>
      </c>
      <c r="O352" s="58"/>
      <c r="P352" s="158">
        <f t="shared" si="111"/>
        <v>0</v>
      </c>
      <c r="Q352" s="158">
        <v>9.7999999999999997E-4</v>
      </c>
      <c r="R352" s="158">
        <f t="shared" si="112"/>
        <v>1.7639999999999999E-3</v>
      </c>
      <c r="S352" s="158">
        <v>0</v>
      </c>
      <c r="T352" s="159">
        <f t="shared" si="11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60" t="s">
        <v>269</v>
      </c>
      <c r="AT352" s="160" t="s">
        <v>193</v>
      </c>
      <c r="AU352" s="160" t="s">
        <v>82</v>
      </c>
      <c r="AY352" s="14" t="s">
        <v>140</v>
      </c>
      <c r="BE352" s="161">
        <f t="shared" si="114"/>
        <v>0</v>
      </c>
      <c r="BF352" s="161">
        <f t="shared" si="115"/>
        <v>0</v>
      </c>
      <c r="BG352" s="161">
        <f t="shared" si="116"/>
        <v>0</v>
      </c>
      <c r="BH352" s="161">
        <f t="shared" si="117"/>
        <v>0</v>
      </c>
      <c r="BI352" s="161">
        <f t="shared" si="118"/>
        <v>0</v>
      </c>
      <c r="BJ352" s="14" t="s">
        <v>82</v>
      </c>
      <c r="BK352" s="161">
        <f t="shared" si="119"/>
        <v>0</v>
      </c>
      <c r="BL352" s="14" t="s">
        <v>202</v>
      </c>
      <c r="BM352" s="160" t="s">
        <v>947</v>
      </c>
    </row>
    <row r="353" spans="1:65" s="2" customFormat="1" ht="24.15" customHeight="1">
      <c r="A353" s="29"/>
      <c r="B353" s="147"/>
      <c r="C353" s="148" t="s">
        <v>948</v>
      </c>
      <c r="D353" s="148" t="s">
        <v>142</v>
      </c>
      <c r="E353" s="149" t="s">
        <v>949</v>
      </c>
      <c r="F353" s="150" t="s">
        <v>950</v>
      </c>
      <c r="G353" s="151" t="s">
        <v>267</v>
      </c>
      <c r="H353" s="152">
        <v>6</v>
      </c>
      <c r="I353" s="153"/>
      <c r="J353" s="154">
        <f t="shared" si="110"/>
        <v>0</v>
      </c>
      <c r="K353" s="155"/>
      <c r="L353" s="30"/>
      <c r="M353" s="156" t="s">
        <v>1</v>
      </c>
      <c r="N353" s="157" t="s">
        <v>39</v>
      </c>
      <c r="O353" s="58"/>
      <c r="P353" s="158">
        <f t="shared" si="111"/>
        <v>0</v>
      </c>
      <c r="Q353" s="158">
        <v>0</v>
      </c>
      <c r="R353" s="158">
        <f t="shared" si="112"/>
        <v>0</v>
      </c>
      <c r="S353" s="158">
        <v>0</v>
      </c>
      <c r="T353" s="159">
        <f t="shared" si="11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60" t="s">
        <v>202</v>
      </c>
      <c r="AT353" s="160" t="s">
        <v>142</v>
      </c>
      <c r="AU353" s="160" t="s">
        <v>82</v>
      </c>
      <c r="AY353" s="14" t="s">
        <v>140</v>
      </c>
      <c r="BE353" s="161">
        <f t="shared" si="114"/>
        <v>0</v>
      </c>
      <c r="BF353" s="161">
        <f t="shared" si="115"/>
        <v>0</v>
      </c>
      <c r="BG353" s="161">
        <f t="shared" si="116"/>
        <v>0</v>
      </c>
      <c r="BH353" s="161">
        <f t="shared" si="117"/>
        <v>0</v>
      </c>
      <c r="BI353" s="161">
        <f t="shared" si="118"/>
        <v>0</v>
      </c>
      <c r="BJ353" s="14" t="s">
        <v>82</v>
      </c>
      <c r="BK353" s="161">
        <f t="shared" si="119"/>
        <v>0</v>
      </c>
      <c r="BL353" s="14" t="s">
        <v>202</v>
      </c>
      <c r="BM353" s="160" t="s">
        <v>951</v>
      </c>
    </row>
    <row r="354" spans="1:65" s="2" customFormat="1" ht="24.15" customHeight="1">
      <c r="A354" s="29"/>
      <c r="B354" s="147"/>
      <c r="C354" s="148" t="s">
        <v>952</v>
      </c>
      <c r="D354" s="148" t="s">
        <v>142</v>
      </c>
      <c r="E354" s="149" t="s">
        <v>953</v>
      </c>
      <c r="F354" s="150" t="s">
        <v>954</v>
      </c>
      <c r="G354" s="151" t="s">
        <v>267</v>
      </c>
      <c r="H354" s="152">
        <v>4</v>
      </c>
      <c r="I354" s="153"/>
      <c r="J354" s="154">
        <f t="shared" si="110"/>
        <v>0</v>
      </c>
      <c r="K354" s="155"/>
      <c r="L354" s="30"/>
      <c r="M354" s="156" t="s">
        <v>1</v>
      </c>
      <c r="N354" s="157" t="s">
        <v>39</v>
      </c>
      <c r="O354" s="58"/>
      <c r="P354" s="158">
        <f t="shared" si="111"/>
        <v>0</v>
      </c>
      <c r="Q354" s="158">
        <v>0</v>
      </c>
      <c r="R354" s="158">
        <f t="shared" si="112"/>
        <v>0</v>
      </c>
      <c r="S354" s="158">
        <v>0</v>
      </c>
      <c r="T354" s="159">
        <f t="shared" si="11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60" t="s">
        <v>202</v>
      </c>
      <c r="AT354" s="160" t="s">
        <v>142</v>
      </c>
      <c r="AU354" s="160" t="s">
        <v>82</v>
      </c>
      <c r="AY354" s="14" t="s">
        <v>140</v>
      </c>
      <c r="BE354" s="161">
        <f t="shared" si="114"/>
        <v>0</v>
      </c>
      <c r="BF354" s="161">
        <f t="shared" si="115"/>
        <v>0</v>
      </c>
      <c r="BG354" s="161">
        <f t="shared" si="116"/>
        <v>0</v>
      </c>
      <c r="BH354" s="161">
        <f t="shared" si="117"/>
        <v>0</v>
      </c>
      <c r="BI354" s="161">
        <f t="shared" si="118"/>
        <v>0</v>
      </c>
      <c r="BJ354" s="14" t="s">
        <v>82</v>
      </c>
      <c r="BK354" s="161">
        <f t="shared" si="119"/>
        <v>0</v>
      </c>
      <c r="BL354" s="14" t="s">
        <v>202</v>
      </c>
      <c r="BM354" s="160" t="s">
        <v>955</v>
      </c>
    </row>
    <row r="355" spans="1:65" s="2" customFormat="1" ht="24.15" customHeight="1">
      <c r="A355" s="29"/>
      <c r="B355" s="147"/>
      <c r="C355" s="148" t="s">
        <v>956</v>
      </c>
      <c r="D355" s="148" t="s">
        <v>142</v>
      </c>
      <c r="E355" s="149" t="s">
        <v>957</v>
      </c>
      <c r="F355" s="150" t="s">
        <v>958</v>
      </c>
      <c r="G355" s="151" t="s">
        <v>267</v>
      </c>
      <c r="H355" s="152">
        <v>9</v>
      </c>
      <c r="I355" s="153"/>
      <c r="J355" s="154">
        <f t="shared" si="110"/>
        <v>0</v>
      </c>
      <c r="K355" s="155"/>
      <c r="L355" s="30"/>
      <c r="M355" s="156" t="s">
        <v>1</v>
      </c>
      <c r="N355" s="157" t="s">
        <v>39</v>
      </c>
      <c r="O355" s="58"/>
      <c r="P355" s="158">
        <f t="shared" si="111"/>
        <v>0</v>
      </c>
      <c r="Q355" s="158">
        <v>0</v>
      </c>
      <c r="R355" s="158">
        <f t="shared" si="112"/>
        <v>0</v>
      </c>
      <c r="S355" s="158">
        <v>0</v>
      </c>
      <c r="T355" s="159">
        <f t="shared" si="11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60" t="s">
        <v>202</v>
      </c>
      <c r="AT355" s="160" t="s">
        <v>142</v>
      </c>
      <c r="AU355" s="160" t="s">
        <v>82</v>
      </c>
      <c r="AY355" s="14" t="s">
        <v>140</v>
      </c>
      <c r="BE355" s="161">
        <f t="shared" si="114"/>
        <v>0</v>
      </c>
      <c r="BF355" s="161">
        <f t="shared" si="115"/>
        <v>0</v>
      </c>
      <c r="BG355" s="161">
        <f t="shared" si="116"/>
        <v>0</v>
      </c>
      <c r="BH355" s="161">
        <f t="shared" si="117"/>
        <v>0</v>
      </c>
      <c r="BI355" s="161">
        <f t="shared" si="118"/>
        <v>0</v>
      </c>
      <c r="BJ355" s="14" t="s">
        <v>82</v>
      </c>
      <c r="BK355" s="161">
        <f t="shared" si="119"/>
        <v>0</v>
      </c>
      <c r="BL355" s="14" t="s">
        <v>202</v>
      </c>
      <c r="BM355" s="160" t="s">
        <v>959</v>
      </c>
    </row>
    <row r="356" spans="1:65" s="2" customFormat="1" ht="24.15" customHeight="1">
      <c r="A356" s="29"/>
      <c r="B356" s="147"/>
      <c r="C356" s="162" t="s">
        <v>960</v>
      </c>
      <c r="D356" s="162" t="s">
        <v>193</v>
      </c>
      <c r="E356" s="163" t="s">
        <v>961</v>
      </c>
      <c r="F356" s="164" t="s">
        <v>962</v>
      </c>
      <c r="G356" s="165" t="s">
        <v>250</v>
      </c>
      <c r="H356" s="166">
        <v>27.4</v>
      </c>
      <c r="I356" s="167"/>
      <c r="J356" s="168">
        <f t="shared" si="110"/>
        <v>0</v>
      </c>
      <c r="K356" s="169"/>
      <c r="L356" s="170"/>
      <c r="M356" s="171" t="s">
        <v>1</v>
      </c>
      <c r="N356" s="172" t="s">
        <v>39</v>
      </c>
      <c r="O356" s="58"/>
      <c r="P356" s="158">
        <f t="shared" si="111"/>
        <v>0</v>
      </c>
      <c r="Q356" s="158">
        <v>1.14E-3</v>
      </c>
      <c r="R356" s="158">
        <f t="shared" si="112"/>
        <v>3.1235999999999996E-2</v>
      </c>
      <c r="S356" s="158">
        <v>0</v>
      </c>
      <c r="T356" s="159">
        <f t="shared" si="113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60" t="s">
        <v>269</v>
      </c>
      <c r="AT356" s="160" t="s">
        <v>193</v>
      </c>
      <c r="AU356" s="160" t="s">
        <v>82</v>
      </c>
      <c r="AY356" s="14" t="s">
        <v>140</v>
      </c>
      <c r="BE356" s="161">
        <f t="shared" si="114"/>
        <v>0</v>
      </c>
      <c r="BF356" s="161">
        <f t="shared" si="115"/>
        <v>0</v>
      </c>
      <c r="BG356" s="161">
        <f t="shared" si="116"/>
        <v>0</v>
      </c>
      <c r="BH356" s="161">
        <f t="shared" si="117"/>
        <v>0</v>
      </c>
      <c r="BI356" s="161">
        <f t="shared" si="118"/>
        <v>0</v>
      </c>
      <c r="BJ356" s="14" t="s">
        <v>82</v>
      </c>
      <c r="BK356" s="161">
        <f t="shared" si="119"/>
        <v>0</v>
      </c>
      <c r="BL356" s="14" t="s">
        <v>202</v>
      </c>
      <c r="BM356" s="160" t="s">
        <v>963</v>
      </c>
    </row>
    <row r="357" spans="1:65" s="2" customFormat="1" ht="21.75" customHeight="1">
      <c r="A357" s="29"/>
      <c r="B357" s="147"/>
      <c r="C357" s="162" t="s">
        <v>964</v>
      </c>
      <c r="D357" s="162" t="s">
        <v>193</v>
      </c>
      <c r="E357" s="163" t="s">
        <v>965</v>
      </c>
      <c r="F357" s="164" t="s">
        <v>966</v>
      </c>
      <c r="G357" s="165" t="s">
        <v>267</v>
      </c>
      <c r="H357" s="166">
        <v>19</v>
      </c>
      <c r="I357" s="167"/>
      <c r="J357" s="168">
        <f t="shared" si="110"/>
        <v>0</v>
      </c>
      <c r="K357" s="169"/>
      <c r="L357" s="170"/>
      <c r="M357" s="171" t="s">
        <v>1</v>
      </c>
      <c r="N357" s="172" t="s">
        <v>39</v>
      </c>
      <c r="O357" s="58"/>
      <c r="P357" s="158">
        <f t="shared" si="111"/>
        <v>0</v>
      </c>
      <c r="Q357" s="158">
        <v>1E-4</v>
      </c>
      <c r="R357" s="158">
        <f t="shared" si="112"/>
        <v>1.9E-3</v>
      </c>
      <c r="S357" s="158">
        <v>0</v>
      </c>
      <c r="T357" s="159">
        <f t="shared" si="11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60" t="s">
        <v>269</v>
      </c>
      <c r="AT357" s="160" t="s">
        <v>193</v>
      </c>
      <c r="AU357" s="160" t="s">
        <v>82</v>
      </c>
      <c r="AY357" s="14" t="s">
        <v>140</v>
      </c>
      <c r="BE357" s="161">
        <f t="shared" si="114"/>
        <v>0</v>
      </c>
      <c r="BF357" s="161">
        <f t="shared" si="115"/>
        <v>0</v>
      </c>
      <c r="BG357" s="161">
        <f t="shared" si="116"/>
        <v>0</v>
      </c>
      <c r="BH357" s="161">
        <f t="shared" si="117"/>
        <v>0</v>
      </c>
      <c r="BI357" s="161">
        <f t="shared" si="118"/>
        <v>0</v>
      </c>
      <c r="BJ357" s="14" t="s">
        <v>82</v>
      </c>
      <c r="BK357" s="161">
        <f t="shared" si="119"/>
        <v>0</v>
      </c>
      <c r="BL357" s="14" t="s">
        <v>202</v>
      </c>
      <c r="BM357" s="160" t="s">
        <v>967</v>
      </c>
    </row>
    <row r="358" spans="1:65" s="2" customFormat="1" ht="24.15" customHeight="1">
      <c r="A358" s="29"/>
      <c r="B358" s="147"/>
      <c r="C358" s="148" t="s">
        <v>968</v>
      </c>
      <c r="D358" s="148" t="s">
        <v>142</v>
      </c>
      <c r="E358" s="149" t="s">
        <v>969</v>
      </c>
      <c r="F358" s="150" t="s">
        <v>970</v>
      </c>
      <c r="G358" s="151" t="s">
        <v>267</v>
      </c>
      <c r="H358" s="152">
        <v>6</v>
      </c>
      <c r="I358" s="153"/>
      <c r="J358" s="154">
        <f t="shared" si="110"/>
        <v>0</v>
      </c>
      <c r="K358" s="155"/>
      <c r="L358" s="30"/>
      <c r="M358" s="156" t="s">
        <v>1</v>
      </c>
      <c r="N358" s="157" t="s">
        <v>39</v>
      </c>
      <c r="O358" s="58"/>
      <c r="P358" s="158">
        <f t="shared" si="111"/>
        <v>0</v>
      </c>
      <c r="Q358" s="158">
        <v>0</v>
      </c>
      <c r="R358" s="158">
        <f t="shared" si="112"/>
        <v>0</v>
      </c>
      <c r="S358" s="158">
        <v>0</v>
      </c>
      <c r="T358" s="159">
        <f t="shared" si="113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60" t="s">
        <v>202</v>
      </c>
      <c r="AT358" s="160" t="s">
        <v>142</v>
      </c>
      <c r="AU358" s="160" t="s">
        <v>82</v>
      </c>
      <c r="AY358" s="14" t="s">
        <v>140</v>
      </c>
      <c r="BE358" s="161">
        <f t="shared" si="114"/>
        <v>0</v>
      </c>
      <c r="BF358" s="161">
        <f t="shared" si="115"/>
        <v>0</v>
      </c>
      <c r="BG358" s="161">
        <f t="shared" si="116"/>
        <v>0</v>
      </c>
      <c r="BH358" s="161">
        <f t="shared" si="117"/>
        <v>0</v>
      </c>
      <c r="BI358" s="161">
        <f t="shared" si="118"/>
        <v>0</v>
      </c>
      <c r="BJ358" s="14" t="s">
        <v>82</v>
      </c>
      <c r="BK358" s="161">
        <f t="shared" si="119"/>
        <v>0</v>
      </c>
      <c r="BL358" s="14" t="s">
        <v>202</v>
      </c>
      <c r="BM358" s="160" t="s">
        <v>971</v>
      </c>
    </row>
    <row r="359" spans="1:65" s="2" customFormat="1" ht="24.15" customHeight="1">
      <c r="A359" s="29"/>
      <c r="B359" s="147"/>
      <c r="C359" s="148" t="s">
        <v>972</v>
      </c>
      <c r="D359" s="148" t="s">
        <v>142</v>
      </c>
      <c r="E359" s="149" t="s">
        <v>973</v>
      </c>
      <c r="F359" s="150" t="s">
        <v>974</v>
      </c>
      <c r="G359" s="151" t="s">
        <v>267</v>
      </c>
      <c r="H359" s="152">
        <v>9</v>
      </c>
      <c r="I359" s="153"/>
      <c r="J359" s="154">
        <f t="shared" si="110"/>
        <v>0</v>
      </c>
      <c r="K359" s="155"/>
      <c r="L359" s="30"/>
      <c r="M359" s="156" t="s">
        <v>1</v>
      </c>
      <c r="N359" s="157" t="s">
        <v>39</v>
      </c>
      <c r="O359" s="58"/>
      <c r="P359" s="158">
        <f t="shared" si="111"/>
        <v>0</v>
      </c>
      <c r="Q359" s="158">
        <v>0</v>
      </c>
      <c r="R359" s="158">
        <f t="shared" si="112"/>
        <v>0</v>
      </c>
      <c r="S359" s="158">
        <v>0</v>
      </c>
      <c r="T359" s="159">
        <f t="shared" si="113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60" t="s">
        <v>202</v>
      </c>
      <c r="AT359" s="160" t="s">
        <v>142</v>
      </c>
      <c r="AU359" s="160" t="s">
        <v>82</v>
      </c>
      <c r="AY359" s="14" t="s">
        <v>140</v>
      </c>
      <c r="BE359" s="161">
        <f t="shared" si="114"/>
        <v>0</v>
      </c>
      <c r="BF359" s="161">
        <f t="shared" si="115"/>
        <v>0</v>
      </c>
      <c r="BG359" s="161">
        <f t="shared" si="116"/>
        <v>0</v>
      </c>
      <c r="BH359" s="161">
        <f t="shared" si="117"/>
        <v>0</v>
      </c>
      <c r="BI359" s="161">
        <f t="shared" si="118"/>
        <v>0</v>
      </c>
      <c r="BJ359" s="14" t="s">
        <v>82</v>
      </c>
      <c r="BK359" s="161">
        <f t="shared" si="119"/>
        <v>0</v>
      </c>
      <c r="BL359" s="14" t="s">
        <v>202</v>
      </c>
      <c r="BM359" s="160" t="s">
        <v>975</v>
      </c>
    </row>
    <row r="360" spans="1:65" s="2" customFormat="1" ht="16.5" customHeight="1">
      <c r="A360" s="29"/>
      <c r="B360" s="147"/>
      <c r="C360" s="148" t="s">
        <v>976</v>
      </c>
      <c r="D360" s="148" t="s">
        <v>142</v>
      </c>
      <c r="E360" s="149" t="s">
        <v>977</v>
      </c>
      <c r="F360" s="150" t="s">
        <v>978</v>
      </c>
      <c r="G360" s="151" t="s">
        <v>267</v>
      </c>
      <c r="H360" s="152">
        <v>16</v>
      </c>
      <c r="I360" s="153"/>
      <c r="J360" s="154">
        <f t="shared" si="110"/>
        <v>0</v>
      </c>
      <c r="K360" s="155"/>
      <c r="L360" s="30"/>
      <c r="M360" s="156" t="s">
        <v>1</v>
      </c>
      <c r="N360" s="157" t="s">
        <v>39</v>
      </c>
      <c r="O360" s="58"/>
      <c r="P360" s="158">
        <f t="shared" si="111"/>
        <v>0</v>
      </c>
      <c r="Q360" s="158">
        <v>0</v>
      </c>
      <c r="R360" s="158">
        <f t="shared" si="112"/>
        <v>0</v>
      </c>
      <c r="S360" s="158">
        <v>0</v>
      </c>
      <c r="T360" s="159">
        <f t="shared" si="113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60" t="s">
        <v>202</v>
      </c>
      <c r="AT360" s="160" t="s">
        <v>142</v>
      </c>
      <c r="AU360" s="160" t="s">
        <v>82</v>
      </c>
      <c r="AY360" s="14" t="s">
        <v>140</v>
      </c>
      <c r="BE360" s="161">
        <f t="shared" si="114"/>
        <v>0</v>
      </c>
      <c r="BF360" s="161">
        <f t="shared" si="115"/>
        <v>0</v>
      </c>
      <c r="BG360" s="161">
        <f t="shared" si="116"/>
        <v>0</v>
      </c>
      <c r="BH360" s="161">
        <f t="shared" si="117"/>
        <v>0</v>
      </c>
      <c r="BI360" s="161">
        <f t="shared" si="118"/>
        <v>0</v>
      </c>
      <c r="BJ360" s="14" t="s">
        <v>82</v>
      </c>
      <c r="BK360" s="161">
        <f t="shared" si="119"/>
        <v>0</v>
      </c>
      <c r="BL360" s="14" t="s">
        <v>202</v>
      </c>
      <c r="BM360" s="160" t="s">
        <v>979</v>
      </c>
    </row>
    <row r="361" spans="1:65" s="2" customFormat="1" ht="16.5" customHeight="1">
      <c r="A361" s="29"/>
      <c r="B361" s="147"/>
      <c r="C361" s="162" t="s">
        <v>980</v>
      </c>
      <c r="D361" s="162" t="s">
        <v>193</v>
      </c>
      <c r="E361" s="163" t="s">
        <v>981</v>
      </c>
      <c r="F361" s="164" t="s">
        <v>982</v>
      </c>
      <c r="G361" s="165" t="s">
        <v>267</v>
      </c>
      <c r="H361" s="166">
        <v>16</v>
      </c>
      <c r="I361" s="167"/>
      <c r="J361" s="168">
        <f t="shared" si="110"/>
        <v>0</v>
      </c>
      <c r="K361" s="169"/>
      <c r="L361" s="170"/>
      <c r="M361" s="171" t="s">
        <v>1</v>
      </c>
      <c r="N361" s="172" t="s">
        <v>39</v>
      </c>
      <c r="O361" s="58"/>
      <c r="P361" s="158">
        <f t="shared" si="111"/>
        <v>0</v>
      </c>
      <c r="Q361" s="158">
        <v>0</v>
      </c>
      <c r="R361" s="158">
        <f t="shared" si="112"/>
        <v>0</v>
      </c>
      <c r="S361" s="158">
        <v>0</v>
      </c>
      <c r="T361" s="159">
        <f t="shared" si="11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60" t="s">
        <v>269</v>
      </c>
      <c r="AT361" s="160" t="s">
        <v>193</v>
      </c>
      <c r="AU361" s="160" t="s">
        <v>82</v>
      </c>
      <c r="AY361" s="14" t="s">
        <v>140</v>
      </c>
      <c r="BE361" s="161">
        <f t="shared" si="114"/>
        <v>0</v>
      </c>
      <c r="BF361" s="161">
        <f t="shared" si="115"/>
        <v>0</v>
      </c>
      <c r="BG361" s="161">
        <f t="shared" si="116"/>
        <v>0</v>
      </c>
      <c r="BH361" s="161">
        <f t="shared" si="117"/>
        <v>0</v>
      </c>
      <c r="BI361" s="161">
        <f t="shared" si="118"/>
        <v>0</v>
      </c>
      <c r="BJ361" s="14" t="s">
        <v>82</v>
      </c>
      <c r="BK361" s="161">
        <f t="shared" si="119"/>
        <v>0</v>
      </c>
      <c r="BL361" s="14" t="s">
        <v>202</v>
      </c>
      <c r="BM361" s="160" t="s">
        <v>983</v>
      </c>
    </row>
    <row r="362" spans="1:65" s="2" customFormat="1" ht="21.75" customHeight="1">
      <c r="A362" s="29"/>
      <c r="B362" s="147"/>
      <c r="C362" s="148" t="s">
        <v>984</v>
      </c>
      <c r="D362" s="148" t="s">
        <v>142</v>
      </c>
      <c r="E362" s="149" t="s">
        <v>985</v>
      </c>
      <c r="F362" s="150" t="s">
        <v>986</v>
      </c>
      <c r="G362" s="151" t="s">
        <v>267</v>
      </c>
      <c r="H362" s="152">
        <v>2</v>
      </c>
      <c r="I362" s="153"/>
      <c r="J362" s="154">
        <f t="shared" si="110"/>
        <v>0</v>
      </c>
      <c r="K362" s="155"/>
      <c r="L362" s="30"/>
      <c r="M362" s="156" t="s">
        <v>1</v>
      </c>
      <c r="N362" s="157" t="s">
        <v>39</v>
      </c>
      <c r="O362" s="58"/>
      <c r="P362" s="158">
        <f t="shared" si="111"/>
        <v>0</v>
      </c>
      <c r="Q362" s="158">
        <v>0</v>
      </c>
      <c r="R362" s="158">
        <f t="shared" si="112"/>
        <v>0</v>
      </c>
      <c r="S362" s="158">
        <v>0</v>
      </c>
      <c r="T362" s="159">
        <f t="shared" si="11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60" t="s">
        <v>202</v>
      </c>
      <c r="AT362" s="160" t="s">
        <v>142</v>
      </c>
      <c r="AU362" s="160" t="s">
        <v>82</v>
      </c>
      <c r="AY362" s="14" t="s">
        <v>140</v>
      </c>
      <c r="BE362" s="161">
        <f t="shared" si="114"/>
        <v>0</v>
      </c>
      <c r="BF362" s="161">
        <f t="shared" si="115"/>
        <v>0</v>
      </c>
      <c r="BG362" s="161">
        <f t="shared" si="116"/>
        <v>0</v>
      </c>
      <c r="BH362" s="161">
        <f t="shared" si="117"/>
        <v>0</v>
      </c>
      <c r="BI362" s="161">
        <f t="shared" si="118"/>
        <v>0</v>
      </c>
      <c r="BJ362" s="14" t="s">
        <v>82</v>
      </c>
      <c r="BK362" s="161">
        <f t="shared" si="119"/>
        <v>0</v>
      </c>
      <c r="BL362" s="14" t="s">
        <v>202</v>
      </c>
      <c r="BM362" s="160" t="s">
        <v>987</v>
      </c>
    </row>
    <row r="363" spans="1:65" s="2" customFormat="1" ht="24.15" customHeight="1">
      <c r="A363" s="29"/>
      <c r="B363" s="147"/>
      <c r="C363" s="148" t="s">
        <v>988</v>
      </c>
      <c r="D363" s="148" t="s">
        <v>142</v>
      </c>
      <c r="E363" s="149" t="s">
        <v>989</v>
      </c>
      <c r="F363" s="150" t="s">
        <v>990</v>
      </c>
      <c r="G363" s="151" t="s">
        <v>267</v>
      </c>
      <c r="H363" s="152">
        <v>5</v>
      </c>
      <c r="I363" s="153"/>
      <c r="J363" s="154">
        <f t="shared" si="110"/>
        <v>0</v>
      </c>
      <c r="K363" s="155"/>
      <c r="L363" s="30"/>
      <c r="M363" s="156" t="s">
        <v>1</v>
      </c>
      <c r="N363" s="157" t="s">
        <v>39</v>
      </c>
      <c r="O363" s="58"/>
      <c r="P363" s="158">
        <f t="shared" si="111"/>
        <v>0</v>
      </c>
      <c r="Q363" s="158">
        <v>0</v>
      </c>
      <c r="R363" s="158">
        <f t="shared" si="112"/>
        <v>0</v>
      </c>
      <c r="S363" s="158">
        <v>0</v>
      </c>
      <c r="T363" s="159">
        <f t="shared" si="11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60" t="s">
        <v>202</v>
      </c>
      <c r="AT363" s="160" t="s">
        <v>142</v>
      </c>
      <c r="AU363" s="160" t="s">
        <v>82</v>
      </c>
      <c r="AY363" s="14" t="s">
        <v>140</v>
      </c>
      <c r="BE363" s="161">
        <f t="shared" si="114"/>
        <v>0</v>
      </c>
      <c r="BF363" s="161">
        <f t="shared" si="115"/>
        <v>0</v>
      </c>
      <c r="BG363" s="161">
        <f t="shared" si="116"/>
        <v>0</v>
      </c>
      <c r="BH363" s="161">
        <f t="shared" si="117"/>
        <v>0</v>
      </c>
      <c r="BI363" s="161">
        <f t="shared" si="118"/>
        <v>0</v>
      </c>
      <c r="BJ363" s="14" t="s">
        <v>82</v>
      </c>
      <c r="BK363" s="161">
        <f t="shared" si="119"/>
        <v>0</v>
      </c>
      <c r="BL363" s="14" t="s">
        <v>202</v>
      </c>
      <c r="BM363" s="160" t="s">
        <v>991</v>
      </c>
    </row>
    <row r="364" spans="1:65" s="2" customFormat="1" ht="24.15" customHeight="1">
      <c r="A364" s="29"/>
      <c r="B364" s="147"/>
      <c r="C364" s="148" t="s">
        <v>992</v>
      </c>
      <c r="D364" s="148" t="s">
        <v>142</v>
      </c>
      <c r="E364" s="149" t="s">
        <v>993</v>
      </c>
      <c r="F364" s="150" t="s">
        <v>994</v>
      </c>
      <c r="G364" s="151" t="s">
        <v>678</v>
      </c>
      <c r="H364" s="173"/>
      <c r="I364" s="153"/>
      <c r="J364" s="154">
        <f t="shared" si="110"/>
        <v>0</v>
      </c>
      <c r="K364" s="155"/>
      <c r="L364" s="30"/>
      <c r="M364" s="156" t="s">
        <v>1</v>
      </c>
      <c r="N364" s="157" t="s">
        <v>39</v>
      </c>
      <c r="O364" s="58"/>
      <c r="P364" s="158">
        <f t="shared" si="111"/>
        <v>0</v>
      </c>
      <c r="Q364" s="158">
        <v>0</v>
      </c>
      <c r="R364" s="158">
        <f t="shared" si="112"/>
        <v>0</v>
      </c>
      <c r="S364" s="158">
        <v>0</v>
      </c>
      <c r="T364" s="159">
        <f t="shared" si="11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60" t="s">
        <v>202</v>
      </c>
      <c r="AT364" s="160" t="s">
        <v>142</v>
      </c>
      <c r="AU364" s="160" t="s">
        <v>82</v>
      </c>
      <c r="AY364" s="14" t="s">
        <v>140</v>
      </c>
      <c r="BE364" s="161">
        <f t="shared" si="114"/>
        <v>0</v>
      </c>
      <c r="BF364" s="161">
        <f t="shared" si="115"/>
        <v>0</v>
      </c>
      <c r="BG364" s="161">
        <f t="shared" si="116"/>
        <v>0</v>
      </c>
      <c r="BH364" s="161">
        <f t="shared" si="117"/>
        <v>0</v>
      </c>
      <c r="BI364" s="161">
        <f t="shared" si="118"/>
        <v>0</v>
      </c>
      <c r="BJ364" s="14" t="s">
        <v>82</v>
      </c>
      <c r="BK364" s="161">
        <f t="shared" si="119"/>
        <v>0</v>
      </c>
      <c r="BL364" s="14" t="s">
        <v>202</v>
      </c>
      <c r="BM364" s="160" t="s">
        <v>995</v>
      </c>
    </row>
    <row r="365" spans="1:65" s="12" customFormat="1" ht="22.8" customHeight="1">
      <c r="B365" s="134"/>
      <c r="D365" s="135" t="s">
        <v>72</v>
      </c>
      <c r="E365" s="145" t="s">
        <v>996</v>
      </c>
      <c r="F365" s="145" t="s">
        <v>997</v>
      </c>
      <c r="I365" s="137"/>
      <c r="J365" s="146">
        <f>BK365</f>
        <v>0</v>
      </c>
      <c r="L365" s="134"/>
      <c r="M365" s="139"/>
      <c r="N365" s="140"/>
      <c r="O365" s="140"/>
      <c r="P365" s="141">
        <f>SUM(P366:P371)</f>
        <v>0</v>
      </c>
      <c r="Q365" s="140"/>
      <c r="R365" s="141">
        <f>SUM(R366:R371)</f>
        <v>7.9500000000000001E-2</v>
      </c>
      <c r="S365" s="140"/>
      <c r="T365" s="142">
        <f>SUM(T366:T371)</f>
        <v>0</v>
      </c>
      <c r="AR365" s="135" t="s">
        <v>82</v>
      </c>
      <c r="AT365" s="143" t="s">
        <v>72</v>
      </c>
      <c r="AU365" s="143" t="s">
        <v>78</v>
      </c>
      <c r="AY365" s="135" t="s">
        <v>140</v>
      </c>
      <c r="BK365" s="144">
        <f>SUM(BK366:BK371)</f>
        <v>0</v>
      </c>
    </row>
    <row r="366" spans="1:65" s="2" customFormat="1" ht="21.75" customHeight="1">
      <c r="A366" s="29"/>
      <c r="B366" s="147"/>
      <c r="C366" s="148" t="s">
        <v>998</v>
      </c>
      <c r="D366" s="148" t="s">
        <v>142</v>
      </c>
      <c r="E366" s="149" t="s">
        <v>999</v>
      </c>
      <c r="F366" s="150" t="s">
        <v>1000</v>
      </c>
      <c r="G366" s="151" t="s">
        <v>250</v>
      </c>
      <c r="H366" s="152">
        <v>6.6</v>
      </c>
      <c r="I366" s="153"/>
      <c r="J366" s="154">
        <f t="shared" ref="J366:J371" si="120">ROUND(I366*H366,2)</f>
        <v>0</v>
      </c>
      <c r="K366" s="155"/>
      <c r="L366" s="30"/>
      <c r="M366" s="156" t="s">
        <v>1</v>
      </c>
      <c r="N366" s="157" t="s">
        <v>39</v>
      </c>
      <c r="O366" s="58"/>
      <c r="P366" s="158">
        <f t="shared" ref="P366:P371" si="121">O366*H366</f>
        <v>0</v>
      </c>
      <c r="Q366" s="158">
        <v>0</v>
      </c>
      <c r="R366" s="158">
        <f t="shared" ref="R366:R371" si="122">Q366*H366</f>
        <v>0</v>
      </c>
      <c r="S366" s="158">
        <v>0</v>
      </c>
      <c r="T366" s="159">
        <f t="shared" ref="T366:T371" si="123"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60" t="s">
        <v>202</v>
      </c>
      <c r="AT366" s="160" t="s">
        <v>142</v>
      </c>
      <c r="AU366" s="160" t="s">
        <v>82</v>
      </c>
      <c r="AY366" s="14" t="s">
        <v>140</v>
      </c>
      <c r="BE366" s="161">
        <f t="shared" ref="BE366:BE371" si="124">IF(N366="základná",J366,0)</f>
        <v>0</v>
      </c>
      <c r="BF366" s="161">
        <f t="shared" ref="BF366:BF371" si="125">IF(N366="znížená",J366,0)</f>
        <v>0</v>
      </c>
      <c r="BG366" s="161">
        <f t="shared" ref="BG366:BG371" si="126">IF(N366="zákl. prenesená",J366,0)</f>
        <v>0</v>
      </c>
      <c r="BH366" s="161">
        <f t="shared" ref="BH366:BH371" si="127">IF(N366="zníž. prenesená",J366,0)</f>
        <v>0</v>
      </c>
      <c r="BI366" s="161">
        <f t="shared" ref="BI366:BI371" si="128">IF(N366="nulová",J366,0)</f>
        <v>0</v>
      </c>
      <c r="BJ366" s="14" t="s">
        <v>82</v>
      </c>
      <c r="BK366" s="161">
        <f t="shared" ref="BK366:BK371" si="129">ROUND(I366*H366,2)</f>
        <v>0</v>
      </c>
      <c r="BL366" s="14" t="s">
        <v>202</v>
      </c>
      <c r="BM366" s="160" t="s">
        <v>1001</v>
      </c>
    </row>
    <row r="367" spans="1:65" s="2" customFormat="1" ht="24.15" customHeight="1">
      <c r="A367" s="29"/>
      <c r="B367" s="147"/>
      <c r="C367" s="162" t="s">
        <v>1002</v>
      </c>
      <c r="D367" s="162" t="s">
        <v>193</v>
      </c>
      <c r="E367" s="163" t="s">
        <v>1003</v>
      </c>
      <c r="F367" s="164" t="s">
        <v>1004</v>
      </c>
      <c r="G367" s="165" t="s">
        <v>250</v>
      </c>
      <c r="H367" s="166">
        <v>6.6</v>
      </c>
      <c r="I367" s="167"/>
      <c r="J367" s="168">
        <f t="shared" si="120"/>
        <v>0</v>
      </c>
      <c r="K367" s="169"/>
      <c r="L367" s="170"/>
      <c r="M367" s="171" t="s">
        <v>1</v>
      </c>
      <c r="N367" s="172" t="s">
        <v>39</v>
      </c>
      <c r="O367" s="58"/>
      <c r="P367" s="158">
        <f t="shared" si="121"/>
        <v>0</v>
      </c>
      <c r="Q367" s="158">
        <v>5.0000000000000001E-3</v>
      </c>
      <c r="R367" s="158">
        <f t="shared" si="122"/>
        <v>3.3000000000000002E-2</v>
      </c>
      <c r="S367" s="158">
        <v>0</v>
      </c>
      <c r="T367" s="159">
        <f t="shared" si="123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60" t="s">
        <v>269</v>
      </c>
      <c r="AT367" s="160" t="s">
        <v>193</v>
      </c>
      <c r="AU367" s="160" t="s">
        <v>82</v>
      </c>
      <c r="AY367" s="14" t="s">
        <v>140</v>
      </c>
      <c r="BE367" s="161">
        <f t="shared" si="124"/>
        <v>0</v>
      </c>
      <c r="BF367" s="161">
        <f t="shared" si="125"/>
        <v>0</v>
      </c>
      <c r="BG367" s="161">
        <f t="shared" si="126"/>
        <v>0</v>
      </c>
      <c r="BH367" s="161">
        <f t="shared" si="127"/>
        <v>0</v>
      </c>
      <c r="BI367" s="161">
        <f t="shared" si="128"/>
        <v>0</v>
      </c>
      <c r="BJ367" s="14" t="s">
        <v>82</v>
      </c>
      <c r="BK367" s="161">
        <f t="shared" si="129"/>
        <v>0</v>
      </c>
      <c r="BL367" s="14" t="s">
        <v>202</v>
      </c>
      <c r="BM367" s="160" t="s">
        <v>1005</v>
      </c>
    </row>
    <row r="368" spans="1:65" s="2" customFormat="1" ht="24.15" customHeight="1">
      <c r="A368" s="29"/>
      <c r="B368" s="147"/>
      <c r="C368" s="148" t="s">
        <v>1006</v>
      </c>
      <c r="D368" s="148" t="s">
        <v>142</v>
      </c>
      <c r="E368" s="149" t="s">
        <v>1007</v>
      </c>
      <c r="F368" s="150" t="s">
        <v>1008</v>
      </c>
      <c r="G368" s="151" t="s">
        <v>267</v>
      </c>
      <c r="H368" s="152">
        <v>8</v>
      </c>
      <c r="I368" s="153"/>
      <c r="J368" s="154">
        <f t="shared" si="120"/>
        <v>0</v>
      </c>
      <c r="K368" s="155"/>
      <c r="L368" s="30"/>
      <c r="M368" s="156" t="s">
        <v>1</v>
      </c>
      <c r="N368" s="157" t="s">
        <v>39</v>
      </c>
      <c r="O368" s="58"/>
      <c r="P368" s="158">
        <f t="shared" si="121"/>
        <v>0</v>
      </c>
      <c r="Q368" s="158">
        <v>0</v>
      </c>
      <c r="R368" s="158">
        <f t="shared" si="122"/>
        <v>0</v>
      </c>
      <c r="S368" s="158">
        <v>0</v>
      </c>
      <c r="T368" s="159">
        <f t="shared" si="123"/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60" t="s">
        <v>202</v>
      </c>
      <c r="AT368" s="160" t="s">
        <v>142</v>
      </c>
      <c r="AU368" s="160" t="s">
        <v>82</v>
      </c>
      <c r="AY368" s="14" t="s">
        <v>140</v>
      </c>
      <c r="BE368" s="161">
        <f t="shared" si="124"/>
        <v>0</v>
      </c>
      <c r="BF368" s="161">
        <f t="shared" si="125"/>
        <v>0</v>
      </c>
      <c r="BG368" s="161">
        <f t="shared" si="126"/>
        <v>0</v>
      </c>
      <c r="BH368" s="161">
        <f t="shared" si="127"/>
        <v>0</v>
      </c>
      <c r="BI368" s="161">
        <f t="shared" si="128"/>
        <v>0</v>
      </c>
      <c r="BJ368" s="14" t="s">
        <v>82</v>
      </c>
      <c r="BK368" s="161">
        <f t="shared" si="129"/>
        <v>0</v>
      </c>
      <c r="BL368" s="14" t="s">
        <v>202</v>
      </c>
      <c r="BM368" s="160" t="s">
        <v>1009</v>
      </c>
    </row>
    <row r="369" spans="1:65" s="2" customFormat="1" ht="16.5" customHeight="1">
      <c r="A369" s="29"/>
      <c r="B369" s="147"/>
      <c r="C369" s="162" t="s">
        <v>1010</v>
      </c>
      <c r="D369" s="162" t="s">
        <v>193</v>
      </c>
      <c r="E369" s="163" t="s">
        <v>1011</v>
      </c>
      <c r="F369" s="164" t="s">
        <v>1012</v>
      </c>
      <c r="G369" s="165" t="s">
        <v>267</v>
      </c>
      <c r="H369" s="166">
        <v>1</v>
      </c>
      <c r="I369" s="167"/>
      <c r="J369" s="168">
        <f t="shared" si="120"/>
        <v>0</v>
      </c>
      <c r="K369" s="169"/>
      <c r="L369" s="170"/>
      <c r="M369" s="171" t="s">
        <v>1</v>
      </c>
      <c r="N369" s="172" t="s">
        <v>39</v>
      </c>
      <c r="O369" s="58"/>
      <c r="P369" s="158">
        <f t="shared" si="121"/>
        <v>0</v>
      </c>
      <c r="Q369" s="158">
        <v>4.4999999999999997E-3</v>
      </c>
      <c r="R369" s="158">
        <f t="shared" si="122"/>
        <v>4.4999999999999997E-3</v>
      </c>
      <c r="S369" s="158">
        <v>0</v>
      </c>
      <c r="T369" s="159">
        <f t="shared" si="12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60" t="s">
        <v>269</v>
      </c>
      <c r="AT369" s="160" t="s">
        <v>193</v>
      </c>
      <c r="AU369" s="160" t="s">
        <v>82</v>
      </c>
      <c r="AY369" s="14" t="s">
        <v>140</v>
      </c>
      <c r="BE369" s="161">
        <f t="shared" si="124"/>
        <v>0</v>
      </c>
      <c r="BF369" s="161">
        <f t="shared" si="125"/>
        <v>0</v>
      </c>
      <c r="BG369" s="161">
        <f t="shared" si="126"/>
        <v>0</v>
      </c>
      <c r="BH369" s="161">
        <f t="shared" si="127"/>
        <v>0</v>
      </c>
      <c r="BI369" s="161">
        <f t="shared" si="128"/>
        <v>0</v>
      </c>
      <c r="BJ369" s="14" t="s">
        <v>82</v>
      </c>
      <c r="BK369" s="161">
        <f t="shared" si="129"/>
        <v>0</v>
      </c>
      <c r="BL369" s="14" t="s">
        <v>202</v>
      </c>
      <c r="BM369" s="160" t="s">
        <v>1013</v>
      </c>
    </row>
    <row r="370" spans="1:65" s="2" customFormat="1" ht="16.5" customHeight="1">
      <c r="A370" s="29"/>
      <c r="B370" s="147"/>
      <c r="C370" s="162" t="s">
        <v>1014</v>
      </c>
      <c r="D370" s="162" t="s">
        <v>193</v>
      </c>
      <c r="E370" s="163" t="s">
        <v>1015</v>
      </c>
      <c r="F370" s="164" t="s">
        <v>1016</v>
      </c>
      <c r="G370" s="165" t="s">
        <v>267</v>
      </c>
      <c r="H370" s="166">
        <v>7</v>
      </c>
      <c r="I370" s="167"/>
      <c r="J370" s="168">
        <f t="shared" si="120"/>
        <v>0</v>
      </c>
      <c r="K370" s="169"/>
      <c r="L370" s="170"/>
      <c r="M370" s="171" t="s">
        <v>1</v>
      </c>
      <c r="N370" s="172" t="s">
        <v>39</v>
      </c>
      <c r="O370" s="58"/>
      <c r="P370" s="158">
        <f t="shared" si="121"/>
        <v>0</v>
      </c>
      <c r="Q370" s="158">
        <v>6.0000000000000001E-3</v>
      </c>
      <c r="R370" s="158">
        <f t="shared" si="122"/>
        <v>4.2000000000000003E-2</v>
      </c>
      <c r="S370" s="158">
        <v>0</v>
      </c>
      <c r="T370" s="159">
        <f t="shared" si="12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60" t="s">
        <v>269</v>
      </c>
      <c r="AT370" s="160" t="s">
        <v>193</v>
      </c>
      <c r="AU370" s="160" t="s">
        <v>82</v>
      </c>
      <c r="AY370" s="14" t="s">
        <v>140</v>
      </c>
      <c r="BE370" s="161">
        <f t="shared" si="124"/>
        <v>0</v>
      </c>
      <c r="BF370" s="161">
        <f t="shared" si="125"/>
        <v>0</v>
      </c>
      <c r="BG370" s="161">
        <f t="shared" si="126"/>
        <v>0</v>
      </c>
      <c r="BH370" s="161">
        <f t="shared" si="127"/>
        <v>0</v>
      </c>
      <c r="BI370" s="161">
        <f t="shared" si="128"/>
        <v>0</v>
      </c>
      <c r="BJ370" s="14" t="s">
        <v>82</v>
      </c>
      <c r="BK370" s="161">
        <f t="shared" si="129"/>
        <v>0</v>
      </c>
      <c r="BL370" s="14" t="s">
        <v>202</v>
      </c>
      <c r="BM370" s="160" t="s">
        <v>1017</v>
      </c>
    </row>
    <row r="371" spans="1:65" s="2" customFormat="1" ht="24.15" customHeight="1">
      <c r="A371" s="29"/>
      <c r="B371" s="147"/>
      <c r="C371" s="148" t="s">
        <v>1018</v>
      </c>
      <c r="D371" s="148" t="s">
        <v>142</v>
      </c>
      <c r="E371" s="149" t="s">
        <v>1019</v>
      </c>
      <c r="F371" s="150" t="s">
        <v>1020</v>
      </c>
      <c r="G371" s="151" t="s">
        <v>678</v>
      </c>
      <c r="H371" s="173"/>
      <c r="I371" s="153"/>
      <c r="J371" s="154">
        <f t="shared" si="120"/>
        <v>0</v>
      </c>
      <c r="K371" s="155"/>
      <c r="L371" s="30"/>
      <c r="M371" s="156" t="s">
        <v>1</v>
      </c>
      <c r="N371" s="157" t="s">
        <v>39</v>
      </c>
      <c r="O371" s="58"/>
      <c r="P371" s="158">
        <f t="shared" si="121"/>
        <v>0</v>
      </c>
      <c r="Q371" s="158">
        <v>0</v>
      </c>
      <c r="R371" s="158">
        <f t="shared" si="122"/>
        <v>0</v>
      </c>
      <c r="S371" s="158">
        <v>0</v>
      </c>
      <c r="T371" s="159">
        <f t="shared" si="123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60" t="s">
        <v>202</v>
      </c>
      <c r="AT371" s="160" t="s">
        <v>142</v>
      </c>
      <c r="AU371" s="160" t="s">
        <v>82</v>
      </c>
      <c r="AY371" s="14" t="s">
        <v>140</v>
      </c>
      <c r="BE371" s="161">
        <f t="shared" si="124"/>
        <v>0</v>
      </c>
      <c r="BF371" s="161">
        <f t="shared" si="125"/>
        <v>0</v>
      </c>
      <c r="BG371" s="161">
        <f t="shared" si="126"/>
        <v>0</v>
      </c>
      <c r="BH371" s="161">
        <f t="shared" si="127"/>
        <v>0</v>
      </c>
      <c r="BI371" s="161">
        <f t="shared" si="128"/>
        <v>0</v>
      </c>
      <c r="BJ371" s="14" t="s">
        <v>82</v>
      </c>
      <c r="BK371" s="161">
        <f t="shared" si="129"/>
        <v>0</v>
      </c>
      <c r="BL371" s="14" t="s">
        <v>202</v>
      </c>
      <c r="BM371" s="160" t="s">
        <v>1021</v>
      </c>
    </row>
    <row r="372" spans="1:65" s="12" customFormat="1" ht="22.8" customHeight="1">
      <c r="B372" s="134"/>
      <c r="D372" s="135" t="s">
        <v>72</v>
      </c>
      <c r="E372" s="145" t="s">
        <v>1022</v>
      </c>
      <c r="F372" s="145" t="s">
        <v>1023</v>
      </c>
      <c r="I372" s="137"/>
      <c r="J372" s="146">
        <f>BK372</f>
        <v>0</v>
      </c>
      <c r="L372" s="134"/>
      <c r="M372" s="139"/>
      <c r="N372" s="140"/>
      <c r="O372" s="140"/>
      <c r="P372" s="141">
        <f>SUM(P373:P380)</f>
        <v>0</v>
      </c>
      <c r="Q372" s="140"/>
      <c r="R372" s="141">
        <f>SUM(R373:R380)</f>
        <v>4.2329683999999999</v>
      </c>
      <c r="S372" s="140"/>
      <c r="T372" s="142">
        <f>SUM(T373:T380)</f>
        <v>0</v>
      </c>
      <c r="AR372" s="135" t="s">
        <v>82</v>
      </c>
      <c r="AT372" s="143" t="s">
        <v>72</v>
      </c>
      <c r="AU372" s="143" t="s">
        <v>78</v>
      </c>
      <c r="AY372" s="135" t="s">
        <v>140</v>
      </c>
      <c r="BK372" s="144">
        <f>SUM(BK373:BK380)</f>
        <v>0</v>
      </c>
    </row>
    <row r="373" spans="1:65" s="2" customFormat="1" ht="24.15" customHeight="1">
      <c r="A373" s="29"/>
      <c r="B373" s="147"/>
      <c r="C373" s="148" t="s">
        <v>1024</v>
      </c>
      <c r="D373" s="148" t="s">
        <v>142</v>
      </c>
      <c r="E373" s="149" t="s">
        <v>1025</v>
      </c>
      <c r="F373" s="150" t="s">
        <v>1026</v>
      </c>
      <c r="G373" s="151" t="s">
        <v>209</v>
      </c>
      <c r="H373" s="152">
        <v>2.1080000000000001</v>
      </c>
      <c r="I373" s="153"/>
      <c r="J373" s="154">
        <f t="shared" ref="J373:J380" si="130">ROUND(I373*H373,2)</f>
        <v>0</v>
      </c>
      <c r="K373" s="155"/>
      <c r="L373" s="30"/>
      <c r="M373" s="156" t="s">
        <v>1</v>
      </c>
      <c r="N373" s="157" t="s">
        <v>39</v>
      </c>
      <c r="O373" s="58"/>
      <c r="P373" s="158">
        <f t="shared" ref="P373:P380" si="131">O373*H373</f>
        <v>0</v>
      </c>
      <c r="Q373" s="158">
        <v>0</v>
      </c>
      <c r="R373" s="158">
        <f t="shared" ref="R373:R380" si="132">Q373*H373</f>
        <v>0</v>
      </c>
      <c r="S373" s="158">
        <v>0</v>
      </c>
      <c r="T373" s="159">
        <f t="shared" ref="T373:T380" si="133"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60" t="s">
        <v>202</v>
      </c>
      <c r="AT373" s="160" t="s">
        <v>142</v>
      </c>
      <c r="AU373" s="160" t="s">
        <v>82</v>
      </c>
      <c r="AY373" s="14" t="s">
        <v>140</v>
      </c>
      <c r="BE373" s="161">
        <f t="shared" ref="BE373:BE380" si="134">IF(N373="základná",J373,0)</f>
        <v>0</v>
      </c>
      <c r="BF373" s="161">
        <f t="shared" ref="BF373:BF380" si="135">IF(N373="znížená",J373,0)</f>
        <v>0</v>
      </c>
      <c r="BG373" s="161">
        <f t="shared" ref="BG373:BG380" si="136">IF(N373="zákl. prenesená",J373,0)</f>
        <v>0</v>
      </c>
      <c r="BH373" s="161">
        <f t="shared" ref="BH373:BH380" si="137">IF(N373="zníž. prenesená",J373,0)</f>
        <v>0</v>
      </c>
      <c r="BI373" s="161">
        <f t="shared" ref="BI373:BI380" si="138">IF(N373="nulová",J373,0)</f>
        <v>0</v>
      </c>
      <c r="BJ373" s="14" t="s">
        <v>82</v>
      </c>
      <c r="BK373" s="161">
        <f t="shared" ref="BK373:BK380" si="139">ROUND(I373*H373,2)</f>
        <v>0</v>
      </c>
      <c r="BL373" s="14" t="s">
        <v>202</v>
      </c>
      <c r="BM373" s="160" t="s">
        <v>1027</v>
      </c>
    </row>
    <row r="374" spans="1:65" s="2" customFormat="1" ht="21.75" customHeight="1">
      <c r="A374" s="29"/>
      <c r="B374" s="147"/>
      <c r="C374" s="148" t="s">
        <v>1028</v>
      </c>
      <c r="D374" s="148" t="s">
        <v>142</v>
      </c>
      <c r="E374" s="149" t="s">
        <v>1029</v>
      </c>
      <c r="F374" s="150" t="s">
        <v>1030</v>
      </c>
      <c r="G374" s="151" t="s">
        <v>250</v>
      </c>
      <c r="H374" s="152">
        <v>66.843999999999994</v>
      </c>
      <c r="I374" s="153"/>
      <c r="J374" s="154">
        <f t="shared" si="130"/>
        <v>0</v>
      </c>
      <c r="K374" s="155"/>
      <c r="L374" s="30"/>
      <c r="M374" s="156" t="s">
        <v>1</v>
      </c>
      <c r="N374" s="157" t="s">
        <v>39</v>
      </c>
      <c r="O374" s="58"/>
      <c r="P374" s="158">
        <f t="shared" si="131"/>
        <v>0</v>
      </c>
      <c r="Q374" s="158">
        <v>0</v>
      </c>
      <c r="R374" s="158">
        <f t="shared" si="132"/>
        <v>0</v>
      </c>
      <c r="S374" s="158">
        <v>0</v>
      </c>
      <c r="T374" s="159">
        <f t="shared" si="133"/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60" t="s">
        <v>202</v>
      </c>
      <c r="AT374" s="160" t="s">
        <v>142</v>
      </c>
      <c r="AU374" s="160" t="s">
        <v>82</v>
      </c>
      <c r="AY374" s="14" t="s">
        <v>140</v>
      </c>
      <c r="BE374" s="161">
        <f t="shared" si="134"/>
        <v>0</v>
      </c>
      <c r="BF374" s="161">
        <f t="shared" si="135"/>
        <v>0</v>
      </c>
      <c r="BG374" s="161">
        <f t="shared" si="136"/>
        <v>0</v>
      </c>
      <c r="BH374" s="161">
        <f t="shared" si="137"/>
        <v>0</v>
      </c>
      <c r="BI374" s="161">
        <f t="shared" si="138"/>
        <v>0</v>
      </c>
      <c r="BJ374" s="14" t="s">
        <v>82</v>
      </c>
      <c r="BK374" s="161">
        <f t="shared" si="139"/>
        <v>0</v>
      </c>
      <c r="BL374" s="14" t="s">
        <v>202</v>
      </c>
      <c r="BM374" s="160" t="s">
        <v>1031</v>
      </c>
    </row>
    <row r="375" spans="1:65" s="2" customFormat="1" ht="16.5" customHeight="1">
      <c r="A375" s="29"/>
      <c r="B375" s="147"/>
      <c r="C375" s="148" t="s">
        <v>1032</v>
      </c>
      <c r="D375" s="148" t="s">
        <v>142</v>
      </c>
      <c r="E375" s="149" t="s">
        <v>1033</v>
      </c>
      <c r="F375" s="150" t="s">
        <v>1034</v>
      </c>
      <c r="G375" s="151" t="s">
        <v>209</v>
      </c>
      <c r="H375" s="152">
        <v>133.36000000000001</v>
      </c>
      <c r="I375" s="153"/>
      <c r="J375" s="154">
        <f t="shared" si="130"/>
        <v>0</v>
      </c>
      <c r="K375" s="155"/>
      <c r="L375" s="30"/>
      <c r="M375" s="156" t="s">
        <v>1</v>
      </c>
      <c r="N375" s="157" t="s">
        <v>39</v>
      </c>
      <c r="O375" s="58"/>
      <c r="P375" s="158">
        <f t="shared" si="131"/>
        <v>0</v>
      </c>
      <c r="Q375" s="158">
        <v>0</v>
      </c>
      <c r="R375" s="158">
        <f t="shared" si="132"/>
        <v>0</v>
      </c>
      <c r="S375" s="158">
        <v>0</v>
      </c>
      <c r="T375" s="159">
        <f t="shared" si="133"/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60" t="s">
        <v>202</v>
      </c>
      <c r="AT375" s="160" t="s">
        <v>142</v>
      </c>
      <c r="AU375" s="160" t="s">
        <v>82</v>
      </c>
      <c r="AY375" s="14" t="s">
        <v>140</v>
      </c>
      <c r="BE375" s="161">
        <f t="shared" si="134"/>
        <v>0</v>
      </c>
      <c r="BF375" s="161">
        <f t="shared" si="135"/>
        <v>0</v>
      </c>
      <c r="BG375" s="161">
        <f t="shared" si="136"/>
        <v>0</v>
      </c>
      <c r="BH375" s="161">
        <f t="shared" si="137"/>
        <v>0</v>
      </c>
      <c r="BI375" s="161">
        <f t="shared" si="138"/>
        <v>0</v>
      </c>
      <c r="BJ375" s="14" t="s">
        <v>82</v>
      </c>
      <c r="BK375" s="161">
        <f t="shared" si="139"/>
        <v>0</v>
      </c>
      <c r="BL375" s="14" t="s">
        <v>202</v>
      </c>
      <c r="BM375" s="160" t="s">
        <v>1035</v>
      </c>
    </row>
    <row r="376" spans="1:65" s="2" customFormat="1" ht="24.15" customHeight="1">
      <c r="A376" s="29"/>
      <c r="B376" s="147"/>
      <c r="C376" s="148" t="s">
        <v>1036</v>
      </c>
      <c r="D376" s="148" t="s">
        <v>142</v>
      </c>
      <c r="E376" s="149" t="s">
        <v>1037</v>
      </c>
      <c r="F376" s="150" t="s">
        <v>1038</v>
      </c>
      <c r="G376" s="151" t="s">
        <v>209</v>
      </c>
      <c r="H376" s="152">
        <v>8.27</v>
      </c>
      <c r="I376" s="153"/>
      <c r="J376" s="154">
        <f t="shared" si="130"/>
        <v>0</v>
      </c>
      <c r="K376" s="155"/>
      <c r="L376" s="30"/>
      <c r="M376" s="156" t="s">
        <v>1</v>
      </c>
      <c r="N376" s="157" t="s">
        <v>39</v>
      </c>
      <c r="O376" s="58"/>
      <c r="P376" s="158">
        <f t="shared" si="131"/>
        <v>0</v>
      </c>
      <c r="Q376" s="158">
        <v>0</v>
      </c>
      <c r="R376" s="158">
        <f t="shared" si="132"/>
        <v>0</v>
      </c>
      <c r="S376" s="158">
        <v>0</v>
      </c>
      <c r="T376" s="159">
        <f t="shared" si="133"/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60" t="s">
        <v>202</v>
      </c>
      <c r="AT376" s="160" t="s">
        <v>142</v>
      </c>
      <c r="AU376" s="160" t="s">
        <v>82</v>
      </c>
      <c r="AY376" s="14" t="s">
        <v>140</v>
      </c>
      <c r="BE376" s="161">
        <f t="shared" si="134"/>
        <v>0</v>
      </c>
      <c r="BF376" s="161">
        <f t="shared" si="135"/>
        <v>0</v>
      </c>
      <c r="BG376" s="161">
        <f t="shared" si="136"/>
        <v>0</v>
      </c>
      <c r="BH376" s="161">
        <f t="shared" si="137"/>
        <v>0</v>
      </c>
      <c r="BI376" s="161">
        <f t="shared" si="138"/>
        <v>0</v>
      </c>
      <c r="BJ376" s="14" t="s">
        <v>82</v>
      </c>
      <c r="BK376" s="161">
        <f t="shared" si="139"/>
        <v>0</v>
      </c>
      <c r="BL376" s="14" t="s">
        <v>202</v>
      </c>
      <c r="BM376" s="160" t="s">
        <v>1039</v>
      </c>
    </row>
    <row r="377" spans="1:65" s="2" customFormat="1" ht="16.5" customHeight="1">
      <c r="A377" s="29"/>
      <c r="B377" s="147"/>
      <c r="C377" s="162" t="s">
        <v>1040</v>
      </c>
      <c r="D377" s="162" t="s">
        <v>193</v>
      </c>
      <c r="E377" s="163" t="s">
        <v>1041</v>
      </c>
      <c r="F377" s="164" t="s">
        <v>1042</v>
      </c>
      <c r="G377" s="165" t="s">
        <v>209</v>
      </c>
      <c r="H377" s="166">
        <v>163.994</v>
      </c>
      <c r="I377" s="167"/>
      <c r="J377" s="168">
        <f t="shared" si="130"/>
        <v>0</v>
      </c>
      <c r="K377" s="169"/>
      <c r="L377" s="170"/>
      <c r="M377" s="171" t="s">
        <v>1</v>
      </c>
      <c r="N377" s="172" t="s">
        <v>39</v>
      </c>
      <c r="O377" s="58"/>
      <c r="P377" s="158">
        <f t="shared" si="131"/>
        <v>0</v>
      </c>
      <c r="Q377" s="158">
        <v>1.78E-2</v>
      </c>
      <c r="R377" s="158">
        <f t="shared" si="132"/>
        <v>2.9190931999999998</v>
      </c>
      <c r="S377" s="158">
        <v>0</v>
      </c>
      <c r="T377" s="159">
        <f t="shared" si="133"/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60" t="s">
        <v>269</v>
      </c>
      <c r="AT377" s="160" t="s">
        <v>193</v>
      </c>
      <c r="AU377" s="160" t="s">
        <v>82</v>
      </c>
      <c r="AY377" s="14" t="s">
        <v>140</v>
      </c>
      <c r="BE377" s="161">
        <f t="shared" si="134"/>
        <v>0</v>
      </c>
      <c r="BF377" s="161">
        <f t="shared" si="135"/>
        <v>0</v>
      </c>
      <c r="BG377" s="161">
        <f t="shared" si="136"/>
        <v>0</v>
      </c>
      <c r="BH377" s="161">
        <f t="shared" si="137"/>
        <v>0</v>
      </c>
      <c r="BI377" s="161">
        <f t="shared" si="138"/>
        <v>0</v>
      </c>
      <c r="BJ377" s="14" t="s">
        <v>82</v>
      </c>
      <c r="BK377" s="161">
        <f t="shared" si="139"/>
        <v>0</v>
      </c>
      <c r="BL377" s="14" t="s">
        <v>202</v>
      </c>
      <c r="BM377" s="160" t="s">
        <v>1043</v>
      </c>
    </row>
    <row r="378" spans="1:65" s="2" customFormat="1" ht="24.15" customHeight="1">
      <c r="A378" s="29"/>
      <c r="B378" s="147"/>
      <c r="C378" s="148" t="s">
        <v>1044</v>
      </c>
      <c r="D378" s="148" t="s">
        <v>142</v>
      </c>
      <c r="E378" s="149" t="s">
        <v>1045</v>
      </c>
      <c r="F378" s="150" t="s">
        <v>1046</v>
      </c>
      <c r="G378" s="151" t="s">
        <v>209</v>
      </c>
      <c r="H378" s="152">
        <v>62.21</v>
      </c>
      <c r="I378" s="153"/>
      <c r="J378" s="154">
        <f t="shared" si="130"/>
        <v>0</v>
      </c>
      <c r="K378" s="155"/>
      <c r="L378" s="30"/>
      <c r="M378" s="156" t="s">
        <v>1</v>
      </c>
      <c r="N378" s="157" t="s">
        <v>39</v>
      </c>
      <c r="O378" s="58"/>
      <c r="P378" s="158">
        <f t="shared" si="131"/>
        <v>0</v>
      </c>
      <c r="Q378" s="158">
        <v>0</v>
      </c>
      <c r="R378" s="158">
        <f t="shared" si="132"/>
        <v>0</v>
      </c>
      <c r="S378" s="158">
        <v>0</v>
      </c>
      <c r="T378" s="159">
        <f t="shared" si="133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60" t="s">
        <v>202</v>
      </c>
      <c r="AT378" s="160" t="s">
        <v>142</v>
      </c>
      <c r="AU378" s="160" t="s">
        <v>82</v>
      </c>
      <c r="AY378" s="14" t="s">
        <v>140</v>
      </c>
      <c r="BE378" s="161">
        <f t="shared" si="134"/>
        <v>0</v>
      </c>
      <c r="BF378" s="161">
        <f t="shared" si="135"/>
        <v>0</v>
      </c>
      <c r="BG378" s="161">
        <f t="shared" si="136"/>
        <v>0</v>
      </c>
      <c r="BH378" s="161">
        <f t="shared" si="137"/>
        <v>0</v>
      </c>
      <c r="BI378" s="161">
        <f t="shared" si="138"/>
        <v>0</v>
      </c>
      <c r="BJ378" s="14" t="s">
        <v>82</v>
      </c>
      <c r="BK378" s="161">
        <f t="shared" si="139"/>
        <v>0</v>
      </c>
      <c r="BL378" s="14" t="s">
        <v>202</v>
      </c>
      <c r="BM378" s="160" t="s">
        <v>1047</v>
      </c>
    </row>
    <row r="379" spans="1:65" s="2" customFormat="1" ht="16.5" customHeight="1">
      <c r="A379" s="29"/>
      <c r="B379" s="147"/>
      <c r="C379" s="162" t="s">
        <v>1048</v>
      </c>
      <c r="D379" s="162" t="s">
        <v>193</v>
      </c>
      <c r="E379" s="163" t="s">
        <v>1049</v>
      </c>
      <c r="F379" s="164" t="s">
        <v>1050</v>
      </c>
      <c r="G379" s="165" t="s">
        <v>209</v>
      </c>
      <c r="H379" s="166">
        <v>68.430999999999997</v>
      </c>
      <c r="I379" s="167"/>
      <c r="J379" s="168">
        <f t="shared" si="130"/>
        <v>0</v>
      </c>
      <c r="K379" s="169"/>
      <c r="L379" s="170"/>
      <c r="M379" s="171" t="s">
        <v>1</v>
      </c>
      <c r="N379" s="172" t="s">
        <v>39</v>
      </c>
      <c r="O379" s="58"/>
      <c r="P379" s="158">
        <f t="shared" si="131"/>
        <v>0</v>
      </c>
      <c r="Q379" s="158">
        <v>1.9199999999999998E-2</v>
      </c>
      <c r="R379" s="158">
        <f t="shared" si="132"/>
        <v>1.3138751999999998</v>
      </c>
      <c r="S379" s="158">
        <v>0</v>
      </c>
      <c r="T379" s="159">
        <f t="shared" si="133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60" t="s">
        <v>269</v>
      </c>
      <c r="AT379" s="160" t="s">
        <v>193</v>
      </c>
      <c r="AU379" s="160" t="s">
        <v>82</v>
      </c>
      <c r="AY379" s="14" t="s">
        <v>140</v>
      </c>
      <c r="BE379" s="161">
        <f t="shared" si="134"/>
        <v>0</v>
      </c>
      <c r="BF379" s="161">
        <f t="shared" si="135"/>
        <v>0</v>
      </c>
      <c r="BG379" s="161">
        <f t="shared" si="136"/>
        <v>0</v>
      </c>
      <c r="BH379" s="161">
        <f t="shared" si="137"/>
        <v>0</v>
      </c>
      <c r="BI379" s="161">
        <f t="shared" si="138"/>
        <v>0</v>
      </c>
      <c r="BJ379" s="14" t="s">
        <v>82</v>
      </c>
      <c r="BK379" s="161">
        <f t="shared" si="139"/>
        <v>0</v>
      </c>
      <c r="BL379" s="14" t="s">
        <v>202</v>
      </c>
      <c r="BM379" s="160" t="s">
        <v>1051</v>
      </c>
    </row>
    <row r="380" spans="1:65" s="2" customFormat="1" ht="24.15" customHeight="1">
      <c r="A380" s="29"/>
      <c r="B380" s="147"/>
      <c r="C380" s="148" t="s">
        <v>1052</v>
      </c>
      <c r="D380" s="148" t="s">
        <v>142</v>
      </c>
      <c r="E380" s="149" t="s">
        <v>1053</v>
      </c>
      <c r="F380" s="150" t="s">
        <v>1054</v>
      </c>
      <c r="G380" s="151" t="s">
        <v>678</v>
      </c>
      <c r="H380" s="173"/>
      <c r="I380" s="153"/>
      <c r="J380" s="154">
        <f t="shared" si="130"/>
        <v>0</v>
      </c>
      <c r="K380" s="155"/>
      <c r="L380" s="30"/>
      <c r="M380" s="156" t="s">
        <v>1</v>
      </c>
      <c r="N380" s="157" t="s">
        <v>39</v>
      </c>
      <c r="O380" s="58"/>
      <c r="P380" s="158">
        <f t="shared" si="131"/>
        <v>0</v>
      </c>
      <c r="Q380" s="158">
        <v>0</v>
      </c>
      <c r="R380" s="158">
        <f t="shared" si="132"/>
        <v>0</v>
      </c>
      <c r="S380" s="158">
        <v>0</v>
      </c>
      <c r="T380" s="159">
        <f t="shared" si="133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60" t="s">
        <v>202</v>
      </c>
      <c r="AT380" s="160" t="s">
        <v>142</v>
      </c>
      <c r="AU380" s="160" t="s">
        <v>82</v>
      </c>
      <c r="AY380" s="14" t="s">
        <v>140</v>
      </c>
      <c r="BE380" s="161">
        <f t="shared" si="134"/>
        <v>0</v>
      </c>
      <c r="BF380" s="161">
        <f t="shared" si="135"/>
        <v>0</v>
      </c>
      <c r="BG380" s="161">
        <f t="shared" si="136"/>
        <v>0</v>
      </c>
      <c r="BH380" s="161">
        <f t="shared" si="137"/>
        <v>0</v>
      </c>
      <c r="BI380" s="161">
        <f t="shared" si="138"/>
        <v>0</v>
      </c>
      <c r="BJ380" s="14" t="s">
        <v>82</v>
      </c>
      <c r="BK380" s="161">
        <f t="shared" si="139"/>
        <v>0</v>
      </c>
      <c r="BL380" s="14" t="s">
        <v>202</v>
      </c>
      <c r="BM380" s="160" t="s">
        <v>1055</v>
      </c>
    </row>
    <row r="381" spans="1:65" s="12" customFormat="1" ht="22.8" customHeight="1">
      <c r="B381" s="134"/>
      <c r="D381" s="135" t="s">
        <v>72</v>
      </c>
      <c r="E381" s="145" t="s">
        <v>1056</v>
      </c>
      <c r="F381" s="145" t="s">
        <v>1057</v>
      </c>
      <c r="I381" s="137"/>
      <c r="J381" s="146">
        <f>BK381</f>
        <v>0</v>
      </c>
      <c r="L381" s="134"/>
      <c r="M381" s="139"/>
      <c r="N381" s="140"/>
      <c r="O381" s="140"/>
      <c r="P381" s="141">
        <f>SUM(P382:P387)</f>
        <v>0</v>
      </c>
      <c r="Q381" s="140"/>
      <c r="R381" s="141">
        <f>SUM(R382:R387)</f>
        <v>0.6082356000000001</v>
      </c>
      <c r="S381" s="140"/>
      <c r="T381" s="142">
        <f>SUM(T382:T387)</f>
        <v>0</v>
      </c>
      <c r="AR381" s="135" t="s">
        <v>82</v>
      </c>
      <c r="AT381" s="143" t="s">
        <v>72</v>
      </c>
      <c r="AU381" s="143" t="s">
        <v>78</v>
      </c>
      <c r="AY381" s="135" t="s">
        <v>140</v>
      </c>
      <c r="BK381" s="144">
        <f>SUM(BK382:BK387)</f>
        <v>0</v>
      </c>
    </row>
    <row r="382" spans="1:65" s="2" customFormat="1" ht="16.5" customHeight="1">
      <c r="A382" s="29"/>
      <c r="B382" s="147"/>
      <c r="C382" s="148" t="s">
        <v>1058</v>
      </c>
      <c r="D382" s="148" t="s">
        <v>142</v>
      </c>
      <c r="E382" s="149" t="s">
        <v>1059</v>
      </c>
      <c r="F382" s="150" t="s">
        <v>1060</v>
      </c>
      <c r="G382" s="151" t="s">
        <v>250</v>
      </c>
      <c r="H382" s="152">
        <v>92.77</v>
      </c>
      <c r="I382" s="153"/>
      <c r="J382" s="154">
        <f t="shared" ref="J382:J387" si="140">ROUND(I382*H382,2)</f>
        <v>0</v>
      </c>
      <c r="K382" s="155"/>
      <c r="L382" s="30"/>
      <c r="M382" s="156" t="s">
        <v>1</v>
      </c>
      <c r="N382" s="157" t="s">
        <v>39</v>
      </c>
      <c r="O382" s="58"/>
      <c r="P382" s="158">
        <f t="shared" ref="P382:P387" si="141">O382*H382</f>
        <v>0</v>
      </c>
      <c r="Q382" s="158">
        <v>0</v>
      </c>
      <c r="R382" s="158">
        <f t="shared" ref="R382:R387" si="142">Q382*H382</f>
        <v>0</v>
      </c>
      <c r="S382" s="158">
        <v>0</v>
      </c>
      <c r="T382" s="159">
        <f t="shared" ref="T382:T387" si="143"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60" t="s">
        <v>202</v>
      </c>
      <c r="AT382" s="160" t="s">
        <v>142</v>
      </c>
      <c r="AU382" s="160" t="s">
        <v>82</v>
      </c>
      <c r="AY382" s="14" t="s">
        <v>140</v>
      </c>
      <c r="BE382" s="161">
        <f t="shared" ref="BE382:BE387" si="144">IF(N382="základná",J382,0)</f>
        <v>0</v>
      </c>
      <c r="BF382" s="161">
        <f t="shared" ref="BF382:BF387" si="145">IF(N382="znížená",J382,0)</f>
        <v>0</v>
      </c>
      <c r="BG382" s="161">
        <f t="shared" ref="BG382:BG387" si="146">IF(N382="zákl. prenesená",J382,0)</f>
        <v>0</v>
      </c>
      <c r="BH382" s="161">
        <f t="shared" ref="BH382:BH387" si="147">IF(N382="zníž. prenesená",J382,0)</f>
        <v>0</v>
      </c>
      <c r="BI382" s="161">
        <f t="shared" ref="BI382:BI387" si="148">IF(N382="nulová",J382,0)</f>
        <v>0</v>
      </c>
      <c r="BJ382" s="14" t="s">
        <v>82</v>
      </c>
      <c r="BK382" s="161">
        <f t="shared" ref="BK382:BK387" si="149">ROUND(I382*H382,2)</f>
        <v>0</v>
      </c>
      <c r="BL382" s="14" t="s">
        <v>202</v>
      </c>
      <c r="BM382" s="160" t="s">
        <v>1061</v>
      </c>
    </row>
    <row r="383" spans="1:65" s="2" customFormat="1" ht="16.5" customHeight="1">
      <c r="A383" s="29"/>
      <c r="B383" s="147"/>
      <c r="C383" s="162" t="s">
        <v>1062</v>
      </c>
      <c r="D383" s="162" t="s">
        <v>193</v>
      </c>
      <c r="E383" s="163" t="s">
        <v>1063</v>
      </c>
      <c r="F383" s="164" t="s">
        <v>1064</v>
      </c>
      <c r="G383" s="165" t="s">
        <v>250</v>
      </c>
      <c r="H383" s="166">
        <v>94.625</v>
      </c>
      <c r="I383" s="167"/>
      <c r="J383" s="168">
        <f t="shared" si="140"/>
        <v>0</v>
      </c>
      <c r="K383" s="169"/>
      <c r="L383" s="170"/>
      <c r="M383" s="171" t="s">
        <v>1</v>
      </c>
      <c r="N383" s="172" t="s">
        <v>39</v>
      </c>
      <c r="O383" s="58"/>
      <c r="P383" s="158">
        <f t="shared" si="141"/>
        <v>0</v>
      </c>
      <c r="Q383" s="158">
        <v>0</v>
      </c>
      <c r="R383" s="158">
        <f t="shared" si="142"/>
        <v>0</v>
      </c>
      <c r="S383" s="158">
        <v>0</v>
      </c>
      <c r="T383" s="159">
        <f t="shared" si="143"/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60" t="s">
        <v>269</v>
      </c>
      <c r="AT383" s="160" t="s">
        <v>193</v>
      </c>
      <c r="AU383" s="160" t="s">
        <v>82</v>
      </c>
      <c r="AY383" s="14" t="s">
        <v>140</v>
      </c>
      <c r="BE383" s="161">
        <f t="shared" si="144"/>
        <v>0</v>
      </c>
      <c r="BF383" s="161">
        <f t="shared" si="145"/>
        <v>0</v>
      </c>
      <c r="BG383" s="161">
        <f t="shared" si="146"/>
        <v>0</v>
      </c>
      <c r="BH383" s="161">
        <f t="shared" si="147"/>
        <v>0</v>
      </c>
      <c r="BI383" s="161">
        <f t="shared" si="148"/>
        <v>0</v>
      </c>
      <c r="BJ383" s="14" t="s">
        <v>82</v>
      </c>
      <c r="BK383" s="161">
        <f t="shared" si="149"/>
        <v>0</v>
      </c>
      <c r="BL383" s="14" t="s">
        <v>202</v>
      </c>
      <c r="BM383" s="160" t="s">
        <v>1065</v>
      </c>
    </row>
    <row r="384" spans="1:65" s="2" customFormat="1" ht="24.15" customHeight="1">
      <c r="A384" s="29"/>
      <c r="B384" s="147"/>
      <c r="C384" s="148" t="s">
        <v>1066</v>
      </c>
      <c r="D384" s="148" t="s">
        <v>142</v>
      </c>
      <c r="E384" s="149" t="s">
        <v>1067</v>
      </c>
      <c r="F384" s="150" t="s">
        <v>1068</v>
      </c>
      <c r="G384" s="151" t="s">
        <v>209</v>
      </c>
      <c r="H384" s="152">
        <v>207.14</v>
      </c>
      <c r="I384" s="153"/>
      <c r="J384" s="154">
        <f t="shared" si="140"/>
        <v>0</v>
      </c>
      <c r="K384" s="155"/>
      <c r="L384" s="30"/>
      <c r="M384" s="156" t="s">
        <v>1</v>
      </c>
      <c r="N384" s="157" t="s">
        <v>39</v>
      </c>
      <c r="O384" s="58"/>
      <c r="P384" s="158">
        <f t="shared" si="141"/>
        <v>0</v>
      </c>
      <c r="Q384" s="158">
        <v>0</v>
      </c>
      <c r="R384" s="158">
        <f t="shared" si="142"/>
        <v>0</v>
      </c>
      <c r="S384" s="158">
        <v>0</v>
      </c>
      <c r="T384" s="159">
        <f t="shared" si="143"/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60" t="s">
        <v>202</v>
      </c>
      <c r="AT384" s="160" t="s">
        <v>142</v>
      </c>
      <c r="AU384" s="160" t="s">
        <v>82</v>
      </c>
      <c r="AY384" s="14" t="s">
        <v>140</v>
      </c>
      <c r="BE384" s="161">
        <f t="shared" si="144"/>
        <v>0</v>
      </c>
      <c r="BF384" s="161">
        <f t="shared" si="145"/>
        <v>0</v>
      </c>
      <c r="BG384" s="161">
        <f t="shared" si="146"/>
        <v>0</v>
      </c>
      <c r="BH384" s="161">
        <f t="shared" si="147"/>
        <v>0</v>
      </c>
      <c r="BI384" s="161">
        <f t="shared" si="148"/>
        <v>0</v>
      </c>
      <c r="BJ384" s="14" t="s">
        <v>82</v>
      </c>
      <c r="BK384" s="161">
        <f t="shared" si="149"/>
        <v>0</v>
      </c>
      <c r="BL384" s="14" t="s">
        <v>202</v>
      </c>
      <c r="BM384" s="160" t="s">
        <v>1069</v>
      </c>
    </row>
    <row r="385" spans="1:65" s="2" customFormat="1" ht="16.5" customHeight="1">
      <c r="A385" s="29"/>
      <c r="B385" s="147"/>
      <c r="C385" s="148" t="s">
        <v>1070</v>
      </c>
      <c r="D385" s="148" t="s">
        <v>142</v>
      </c>
      <c r="E385" s="149" t="s">
        <v>1071</v>
      </c>
      <c r="F385" s="150" t="s">
        <v>1072</v>
      </c>
      <c r="G385" s="151" t="s">
        <v>209</v>
      </c>
      <c r="H385" s="152">
        <v>159.6</v>
      </c>
      <c r="I385" s="153"/>
      <c r="J385" s="154">
        <f t="shared" si="140"/>
        <v>0</v>
      </c>
      <c r="K385" s="155"/>
      <c r="L385" s="30"/>
      <c r="M385" s="156" t="s">
        <v>1</v>
      </c>
      <c r="N385" s="157" t="s">
        <v>39</v>
      </c>
      <c r="O385" s="58"/>
      <c r="P385" s="158">
        <f t="shared" si="141"/>
        <v>0</v>
      </c>
      <c r="Q385" s="158">
        <v>0</v>
      </c>
      <c r="R385" s="158">
        <f t="shared" si="142"/>
        <v>0</v>
      </c>
      <c r="S385" s="158">
        <v>0</v>
      </c>
      <c r="T385" s="159">
        <f t="shared" si="143"/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60" t="s">
        <v>202</v>
      </c>
      <c r="AT385" s="160" t="s">
        <v>142</v>
      </c>
      <c r="AU385" s="160" t="s">
        <v>82</v>
      </c>
      <c r="AY385" s="14" t="s">
        <v>140</v>
      </c>
      <c r="BE385" s="161">
        <f t="shared" si="144"/>
        <v>0</v>
      </c>
      <c r="BF385" s="161">
        <f t="shared" si="145"/>
        <v>0</v>
      </c>
      <c r="BG385" s="161">
        <f t="shared" si="146"/>
        <v>0</v>
      </c>
      <c r="BH385" s="161">
        <f t="shared" si="147"/>
        <v>0</v>
      </c>
      <c r="BI385" s="161">
        <f t="shared" si="148"/>
        <v>0</v>
      </c>
      <c r="BJ385" s="14" t="s">
        <v>82</v>
      </c>
      <c r="BK385" s="161">
        <f t="shared" si="149"/>
        <v>0</v>
      </c>
      <c r="BL385" s="14" t="s">
        <v>202</v>
      </c>
      <c r="BM385" s="160" t="s">
        <v>1073</v>
      </c>
    </row>
    <row r="386" spans="1:65" s="2" customFormat="1" ht="16.5" customHeight="1">
      <c r="A386" s="29"/>
      <c r="B386" s="147"/>
      <c r="C386" s="162" t="s">
        <v>1074</v>
      </c>
      <c r="D386" s="162" t="s">
        <v>193</v>
      </c>
      <c r="E386" s="163" t="s">
        <v>1075</v>
      </c>
      <c r="F386" s="164" t="s">
        <v>1076</v>
      </c>
      <c r="G386" s="165" t="s">
        <v>209</v>
      </c>
      <c r="H386" s="166">
        <v>164.38800000000001</v>
      </c>
      <c r="I386" s="167"/>
      <c r="J386" s="168">
        <f t="shared" si="140"/>
        <v>0</v>
      </c>
      <c r="K386" s="169"/>
      <c r="L386" s="170"/>
      <c r="M386" s="171" t="s">
        <v>1</v>
      </c>
      <c r="N386" s="172" t="s">
        <v>39</v>
      </c>
      <c r="O386" s="58"/>
      <c r="P386" s="158">
        <f t="shared" si="141"/>
        <v>0</v>
      </c>
      <c r="Q386" s="158">
        <v>3.7000000000000002E-3</v>
      </c>
      <c r="R386" s="158">
        <f t="shared" si="142"/>
        <v>0.6082356000000001</v>
      </c>
      <c r="S386" s="158">
        <v>0</v>
      </c>
      <c r="T386" s="159">
        <f t="shared" si="143"/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60" t="s">
        <v>269</v>
      </c>
      <c r="AT386" s="160" t="s">
        <v>193</v>
      </c>
      <c r="AU386" s="160" t="s">
        <v>82</v>
      </c>
      <c r="AY386" s="14" t="s">
        <v>140</v>
      </c>
      <c r="BE386" s="161">
        <f t="shared" si="144"/>
        <v>0</v>
      </c>
      <c r="BF386" s="161">
        <f t="shared" si="145"/>
        <v>0</v>
      </c>
      <c r="BG386" s="161">
        <f t="shared" si="146"/>
        <v>0</v>
      </c>
      <c r="BH386" s="161">
        <f t="shared" si="147"/>
        <v>0</v>
      </c>
      <c r="BI386" s="161">
        <f t="shared" si="148"/>
        <v>0</v>
      </c>
      <c r="BJ386" s="14" t="s">
        <v>82</v>
      </c>
      <c r="BK386" s="161">
        <f t="shared" si="149"/>
        <v>0</v>
      </c>
      <c r="BL386" s="14" t="s">
        <v>202</v>
      </c>
      <c r="BM386" s="160" t="s">
        <v>1077</v>
      </c>
    </row>
    <row r="387" spans="1:65" s="2" customFormat="1" ht="24.15" customHeight="1">
      <c r="A387" s="29"/>
      <c r="B387" s="147"/>
      <c r="C387" s="148" t="s">
        <v>1078</v>
      </c>
      <c r="D387" s="148" t="s">
        <v>142</v>
      </c>
      <c r="E387" s="149" t="s">
        <v>1079</v>
      </c>
      <c r="F387" s="150" t="s">
        <v>1080</v>
      </c>
      <c r="G387" s="151" t="s">
        <v>678</v>
      </c>
      <c r="H387" s="173"/>
      <c r="I387" s="153"/>
      <c r="J387" s="154">
        <f t="shared" si="140"/>
        <v>0</v>
      </c>
      <c r="K387" s="155"/>
      <c r="L387" s="30"/>
      <c r="M387" s="156" t="s">
        <v>1</v>
      </c>
      <c r="N387" s="157" t="s">
        <v>39</v>
      </c>
      <c r="O387" s="58"/>
      <c r="P387" s="158">
        <f t="shared" si="141"/>
        <v>0</v>
      </c>
      <c r="Q387" s="158">
        <v>0</v>
      </c>
      <c r="R387" s="158">
        <f t="shared" si="142"/>
        <v>0</v>
      </c>
      <c r="S387" s="158">
        <v>0</v>
      </c>
      <c r="T387" s="159">
        <f t="shared" si="143"/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60" t="s">
        <v>202</v>
      </c>
      <c r="AT387" s="160" t="s">
        <v>142</v>
      </c>
      <c r="AU387" s="160" t="s">
        <v>82</v>
      </c>
      <c r="AY387" s="14" t="s">
        <v>140</v>
      </c>
      <c r="BE387" s="161">
        <f t="shared" si="144"/>
        <v>0</v>
      </c>
      <c r="BF387" s="161">
        <f t="shared" si="145"/>
        <v>0</v>
      </c>
      <c r="BG387" s="161">
        <f t="shared" si="146"/>
        <v>0</v>
      </c>
      <c r="BH387" s="161">
        <f t="shared" si="147"/>
        <v>0</v>
      </c>
      <c r="BI387" s="161">
        <f t="shared" si="148"/>
        <v>0</v>
      </c>
      <c r="BJ387" s="14" t="s">
        <v>82</v>
      </c>
      <c r="BK387" s="161">
        <f t="shared" si="149"/>
        <v>0</v>
      </c>
      <c r="BL387" s="14" t="s">
        <v>202</v>
      </c>
      <c r="BM387" s="160" t="s">
        <v>1081</v>
      </c>
    </row>
    <row r="388" spans="1:65" s="12" customFormat="1" ht="22.8" customHeight="1">
      <c r="B388" s="134"/>
      <c r="D388" s="135" t="s">
        <v>72</v>
      </c>
      <c r="E388" s="145" t="s">
        <v>1082</v>
      </c>
      <c r="F388" s="145" t="s">
        <v>1083</v>
      </c>
      <c r="I388" s="137"/>
      <c r="J388" s="146">
        <f>BK388</f>
        <v>0</v>
      </c>
      <c r="L388" s="134"/>
      <c r="M388" s="139"/>
      <c r="N388" s="140"/>
      <c r="O388" s="140"/>
      <c r="P388" s="141">
        <f>SUM(P389:P390)</f>
        <v>0</v>
      </c>
      <c r="Q388" s="140"/>
      <c r="R388" s="141">
        <f>SUM(R389:R390)</f>
        <v>0</v>
      </c>
      <c r="S388" s="140"/>
      <c r="T388" s="142">
        <f>SUM(T389:T390)</f>
        <v>0</v>
      </c>
      <c r="AR388" s="135" t="s">
        <v>82</v>
      </c>
      <c r="AT388" s="143" t="s">
        <v>72</v>
      </c>
      <c r="AU388" s="143" t="s">
        <v>78</v>
      </c>
      <c r="AY388" s="135" t="s">
        <v>140</v>
      </c>
      <c r="BK388" s="144">
        <f>SUM(BK389:BK390)</f>
        <v>0</v>
      </c>
    </row>
    <row r="389" spans="1:65" s="2" customFormat="1" ht="16.5" customHeight="1">
      <c r="A389" s="29"/>
      <c r="B389" s="147"/>
      <c r="C389" s="148" t="s">
        <v>1084</v>
      </c>
      <c r="D389" s="148" t="s">
        <v>142</v>
      </c>
      <c r="E389" s="149" t="s">
        <v>1085</v>
      </c>
      <c r="F389" s="150" t="s">
        <v>1086</v>
      </c>
      <c r="G389" s="151" t="s">
        <v>209</v>
      </c>
      <c r="H389" s="152">
        <v>8.26</v>
      </c>
      <c r="I389" s="153"/>
      <c r="J389" s="154">
        <f>ROUND(I389*H389,2)</f>
        <v>0</v>
      </c>
      <c r="K389" s="155"/>
      <c r="L389" s="30"/>
      <c r="M389" s="156" t="s">
        <v>1</v>
      </c>
      <c r="N389" s="157" t="s">
        <v>39</v>
      </c>
      <c r="O389" s="58"/>
      <c r="P389" s="158">
        <f>O389*H389</f>
        <v>0</v>
      </c>
      <c r="Q389" s="158">
        <v>0</v>
      </c>
      <c r="R389" s="158">
        <f>Q389*H389</f>
        <v>0</v>
      </c>
      <c r="S389" s="158">
        <v>0</v>
      </c>
      <c r="T389" s="159">
        <f>S389*H389</f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60" t="s">
        <v>202</v>
      </c>
      <c r="AT389" s="160" t="s">
        <v>142</v>
      </c>
      <c r="AU389" s="160" t="s">
        <v>82</v>
      </c>
      <c r="AY389" s="14" t="s">
        <v>140</v>
      </c>
      <c r="BE389" s="161">
        <f>IF(N389="základná",J389,0)</f>
        <v>0</v>
      </c>
      <c r="BF389" s="161">
        <f>IF(N389="znížená",J389,0)</f>
        <v>0</v>
      </c>
      <c r="BG389" s="161">
        <f>IF(N389="zákl. prenesená",J389,0)</f>
        <v>0</v>
      </c>
      <c r="BH389" s="161">
        <f>IF(N389="zníž. prenesená",J389,0)</f>
        <v>0</v>
      </c>
      <c r="BI389" s="161">
        <f>IF(N389="nulová",J389,0)</f>
        <v>0</v>
      </c>
      <c r="BJ389" s="14" t="s">
        <v>82</v>
      </c>
      <c r="BK389" s="161">
        <f>ROUND(I389*H389,2)</f>
        <v>0</v>
      </c>
      <c r="BL389" s="14" t="s">
        <v>202</v>
      </c>
      <c r="BM389" s="160" t="s">
        <v>1087</v>
      </c>
    </row>
    <row r="390" spans="1:65" s="2" customFormat="1" ht="24.15" customHeight="1">
      <c r="A390" s="29"/>
      <c r="B390" s="147"/>
      <c r="C390" s="148" t="s">
        <v>1088</v>
      </c>
      <c r="D390" s="148" t="s">
        <v>142</v>
      </c>
      <c r="E390" s="149" t="s">
        <v>1089</v>
      </c>
      <c r="F390" s="150" t="s">
        <v>1090</v>
      </c>
      <c r="G390" s="151" t="s">
        <v>678</v>
      </c>
      <c r="H390" s="173"/>
      <c r="I390" s="153"/>
      <c r="J390" s="154">
        <f>ROUND(I390*H390,2)</f>
        <v>0</v>
      </c>
      <c r="K390" s="155"/>
      <c r="L390" s="30"/>
      <c r="M390" s="156" t="s">
        <v>1</v>
      </c>
      <c r="N390" s="157" t="s">
        <v>39</v>
      </c>
      <c r="O390" s="58"/>
      <c r="P390" s="158">
        <f>O390*H390</f>
        <v>0</v>
      </c>
      <c r="Q390" s="158">
        <v>0</v>
      </c>
      <c r="R390" s="158">
        <f>Q390*H390</f>
        <v>0</v>
      </c>
      <c r="S390" s="158">
        <v>0</v>
      </c>
      <c r="T390" s="159">
        <f>S390*H390</f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60" t="s">
        <v>202</v>
      </c>
      <c r="AT390" s="160" t="s">
        <v>142</v>
      </c>
      <c r="AU390" s="160" t="s">
        <v>82</v>
      </c>
      <c r="AY390" s="14" t="s">
        <v>140</v>
      </c>
      <c r="BE390" s="161">
        <f>IF(N390="základná",J390,0)</f>
        <v>0</v>
      </c>
      <c r="BF390" s="161">
        <f>IF(N390="znížená",J390,0)</f>
        <v>0</v>
      </c>
      <c r="BG390" s="161">
        <f>IF(N390="zákl. prenesená",J390,0)</f>
        <v>0</v>
      </c>
      <c r="BH390" s="161">
        <f>IF(N390="zníž. prenesená",J390,0)</f>
        <v>0</v>
      </c>
      <c r="BI390" s="161">
        <f>IF(N390="nulová",J390,0)</f>
        <v>0</v>
      </c>
      <c r="BJ390" s="14" t="s">
        <v>82</v>
      </c>
      <c r="BK390" s="161">
        <f>ROUND(I390*H390,2)</f>
        <v>0</v>
      </c>
      <c r="BL390" s="14" t="s">
        <v>202</v>
      </c>
      <c r="BM390" s="160" t="s">
        <v>1091</v>
      </c>
    </row>
    <row r="391" spans="1:65" s="12" customFormat="1" ht="22.8" customHeight="1">
      <c r="B391" s="134"/>
      <c r="D391" s="135" t="s">
        <v>72</v>
      </c>
      <c r="E391" s="145" t="s">
        <v>1092</v>
      </c>
      <c r="F391" s="145" t="s">
        <v>1093</v>
      </c>
      <c r="I391" s="137"/>
      <c r="J391" s="146">
        <f>BK391</f>
        <v>0</v>
      </c>
      <c r="L391" s="134"/>
      <c r="M391" s="139"/>
      <c r="N391" s="140"/>
      <c r="O391" s="140"/>
      <c r="P391" s="141">
        <f>SUM(P392:P394)</f>
        <v>0</v>
      </c>
      <c r="Q391" s="140"/>
      <c r="R391" s="141">
        <f>SUM(R392:R394)</f>
        <v>3.220329</v>
      </c>
      <c r="S391" s="140"/>
      <c r="T391" s="142">
        <f>SUM(T392:T394)</f>
        <v>0</v>
      </c>
      <c r="AR391" s="135" t="s">
        <v>82</v>
      </c>
      <c r="AT391" s="143" t="s">
        <v>72</v>
      </c>
      <c r="AU391" s="143" t="s">
        <v>78</v>
      </c>
      <c r="AY391" s="135" t="s">
        <v>140</v>
      </c>
      <c r="BK391" s="144">
        <f>SUM(BK392:BK394)</f>
        <v>0</v>
      </c>
    </row>
    <row r="392" spans="1:65" s="2" customFormat="1" ht="24.15" customHeight="1">
      <c r="A392" s="29"/>
      <c r="B392" s="147"/>
      <c r="C392" s="148" t="s">
        <v>1094</v>
      </c>
      <c r="D392" s="148" t="s">
        <v>142</v>
      </c>
      <c r="E392" s="149" t="s">
        <v>1095</v>
      </c>
      <c r="F392" s="150" t="s">
        <v>1096</v>
      </c>
      <c r="G392" s="151" t="s">
        <v>209</v>
      </c>
      <c r="H392" s="152">
        <v>139.40799999999999</v>
      </c>
      <c r="I392" s="153"/>
      <c r="J392" s="154">
        <f>ROUND(I392*H392,2)</f>
        <v>0</v>
      </c>
      <c r="K392" s="155"/>
      <c r="L392" s="30"/>
      <c r="M392" s="156" t="s">
        <v>1</v>
      </c>
      <c r="N392" s="157" t="s">
        <v>39</v>
      </c>
      <c r="O392" s="58"/>
      <c r="P392" s="158">
        <f>O392*H392</f>
        <v>0</v>
      </c>
      <c r="Q392" s="158">
        <v>0</v>
      </c>
      <c r="R392" s="158">
        <f>Q392*H392</f>
        <v>0</v>
      </c>
      <c r="S392" s="158">
        <v>0</v>
      </c>
      <c r="T392" s="159">
        <f>S392*H392</f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60" t="s">
        <v>202</v>
      </c>
      <c r="AT392" s="160" t="s">
        <v>142</v>
      </c>
      <c r="AU392" s="160" t="s">
        <v>82</v>
      </c>
      <c r="AY392" s="14" t="s">
        <v>140</v>
      </c>
      <c r="BE392" s="161">
        <f>IF(N392="základná",J392,0)</f>
        <v>0</v>
      </c>
      <c r="BF392" s="161">
        <f>IF(N392="znížená",J392,0)</f>
        <v>0</v>
      </c>
      <c r="BG392" s="161">
        <f>IF(N392="zákl. prenesená",J392,0)</f>
        <v>0</v>
      </c>
      <c r="BH392" s="161">
        <f>IF(N392="zníž. prenesená",J392,0)</f>
        <v>0</v>
      </c>
      <c r="BI392" s="161">
        <f>IF(N392="nulová",J392,0)</f>
        <v>0</v>
      </c>
      <c r="BJ392" s="14" t="s">
        <v>82</v>
      </c>
      <c r="BK392" s="161">
        <f>ROUND(I392*H392,2)</f>
        <v>0</v>
      </c>
      <c r="BL392" s="14" t="s">
        <v>202</v>
      </c>
      <c r="BM392" s="160" t="s">
        <v>1097</v>
      </c>
    </row>
    <row r="393" spans="1:65" s="2" customFormat="1" ht="21.75" customHeight="1">
      <c r="A393" s="29"/>
      <c r="B393" s="147"/>
      <c r="C393" s="162" t="s">
        <v>1098</v>
      </c>
      <c r="D393" s="162" t="s">
        <v>193</v>
      </c>
      <c r="E393" s="163" t="s">
        <v>1099</v>
      </c>
      <c r="F393" s="164" t="s">
        <v>1100</v>
      </c>
      <c r="G393" s="165" t="s">
        <v>209</v>
      </c>
      <c r="H393" s="166">
        <v>153.34899999999999</v>
      </c>
      <c r="I393" s="167"/>
      <c r="J393" s="168">
        <f>ROUND(I393*H393,2)</f>
        <v>0</v>
      </c>
      <c r="K393" s="169"/>
      <c r="L393" s="170"/>
      <c r="M393" s="171" t="s">
        <v>1</v>
      </c>
      <c r="N393" s="172" t="s">
        <v>39</v>
      </c>
      <c r="O393" s="58"/>
      <c r="P393" s="158">
        <f>O393*H393</f>
        <v>0</v>
      </c>
      <c r="Q393" s="158">
        <v>2.1000000000000001E-2</v>
      </c>
      <c r="R393" s="158">
        <f>Q393*H393</f>
        <v>3.220329</v>
      </c>
      <c r="S393" s="158">
        <v>0</v>
      </c>
      <c r="T393" s="159">
        <f>S393*H393</f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60" t="s">
        <v>269</v>
      </c>
      <c r="AT393" s="160" t="s">
        <v>193</v>
      </c>
      <c r="AU393" s="160" t="s">
        <v>82</v>
      </c>
      <c r="AY393" s="14" t="s">
        <v>140</v>
      </c>
      <c r="BE393" s="161">
        <f>IF(N393="základná",J393,0)</f>
        <v>0</v>
      </c>
      <c r="BF393" s="161">
        <f>IF(N393="znížená",J393,0)</f>
        <v>0</v>
      </c>
      <c r="BG393" s="161">
        <f>IF(N393="zákl. prenesená",J393,0)</f>
        <v>0</v>
      </c>
      <c r="BH393" s="161">
        <f>IF(N393="zníž. prenesená",J393,0)</f>
        <v>0</v>
      </c>
      <c r="BI393" s="161">
        <f>IF(N393="nulová",J393,0)</f>
        <v>0</v>
      </c>
      <c r="BJ393" s="14" t="s">
        <v>82</v>
      </c>
      <c r="BK393" s="161">
        <f>ROUND(I393*H393,2)</f>
        <v>0</v>
      </c>
      <c r="BL393" s="14" t="s">
        <v>202</v>
      </c>
      <c r="BM393" s="160" t="s">
        <v>1101</v>
      </c>
    </row>
    <row r="394" spans="1:65" s="2" customFormat="1" ht="24.15" customHeight="1">
      <c r="A394" s="29"/>
      <c r="B394" s="147"/>
      <c r="C394" s="148" t="s">
        <v>1102</v>
      </c>
      <c r="D394" s="148" t="s">
        <v>142</v>
      </c>
      <c r="E394" s="149" t="s">
        <v>1103</v>
      </c>
      <c r="F394" s="150" t="s">
        <v>1104</v>
      </c>
      <c r="G394" s="151" t="s">
        <v>678</v>
      </c>
      <c r="H394" s="173"/>
      <c r="I394" s="153"/>
      <c r="J394" s="154">
        <f>ROUND(I394*H394,2)</f>
        <v>0</v>
      </c>
      <c r="K394" s="155"/>
      <c r="L394" s="30"/>
      <c r="M394" s="156" t="s">
        <v>1</v>
      </c>
      <c r="N394" s="157" t="s">
        <v>39</v>
      </c>
      <c r="O394" s="58"/>
      <c r="P394" s="158">
        <f>O394*H394</f>
        <v>0</v>
      </c>
      <c r="Q394" s="158">
        <v>0</v>
      </c>
      <c r="R394" s="158">
        <f>Q394*H394</f>
        <v>0</v>
      </c>
      <c r="S394" s="158">
        <v>0</v>
      </c>
      <c r="T394" s="159">
        <f>S394*H394</f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60" t="s">
        <v>202</v>
      </c>
      <c r="AT394" s="160" t="s">
        <v>142</v>
      </c>
      <c r="AU394" s="160" t="s">
        <v>82</v>
      </c>
      <c r="AY394" s="14" t="s">
        <v>140</v>
      </c>
      <c r="BE394" s="161">
        <f>IF(N394="základná",J394,0)</f>
        <v>0</v>
      </c>
      <c r="BF394" s="161">
        <f>IF(N394="znížená",J394,0)</f>
        <v>0</v>
      </c>
      <c r="BG394" s="161">
        <f>IF(N394="zákl. prenesená",J394,0)</f>
        <v>0</v>
      </c>
      <c r="BH394" s="161">
        <f>IF(N394="zníž. prenesená",J394,0)</f>
        <v>0</v>
      </c>
      <c r="BI394" s="161">
        <f>IF(N394="nulová",J394,0)</f>
        <v>0</v>
      </c>
      <c r="BJ394" s="14" t="s">
        <v>82</v>
      </c>
      <c r="BK394" s="161">
        <f>ROUND(I394*H394,2)</f>
        <v>0</v>
      </c>
      <c r="BL394" s="14" t="s">
        <v>202</v>
      </c>
      <c r="BM394" s="160" t="s">
        <v>1105</v>
      </c>
    </row>
    <row r="395" spans="1:65" s="12" customFormat="1" ht="22.8" customHeight="1">
      <c r="B395" s="134"/>
      <c r="D395" s="135" t="s">
        <v>72</v>
      </c>
      <c r="E395" s="145" t="s">
        <v>1106</v>
      </c>
      <c r="F395" s="145" t="s">
        <v>1107</v>
      </c>
      <c r="I395" s="137"/>
      <c r="J395" s="146">
        <f>BK395</f>
        <v>0</v>
      </c>
      <c r="L395" s="134"/>
      <c r="M395" s="139"/>
      <c r="N395" s="140"/>
      <c r="O395" s="140"/>
      <c r="P395" s="141">
        <f>SUM(P396:P398)</f>
        <v>0</v>
      </c>
      <c r="Q395" s="140"/>
      <c r="R395" s="141">
        <f>SUM(R396:R398)</f>
        <v>3.0417760000000002E-2</v>
      </c>
      <c r="S395" s="140"/>
      <c r="T395" s="142">
        <f>SUM(T396:T398)</f>
        <v>0</v>
      </c>
      <c r="AR395" s="135" t="s">
        <v>82</v>
      </c>
      <c r="AT395" s="143" t="s">
        <v>72</v>
      </c>
      <c r="AU395" s="143" t="s">
        <v>78</v>
      </c>
      <c r="AY395" s="135" t="s">
        <v>140</v>
      </c>
      <c r="BK395" s="144">
        <f>SUM(BK396:BK398)</f>
        <v>0</v>
      </c>
    </row>
    <row r="396" spans="1:65" s="2" customFormat="1" ht="33" customHeight="1">
      <c r="A396" s="29"/>
      <c r="B396" s="147"/>
      <c r="C396" s="148" t="s">
        <v>1108</v>
      </c>
      <c r="D396" s="148" t="s">
        <v>142</v>
      </c>
      <c r="E396" s="149" t="s">
        <v>1109</v>
      </c>
      <c r="F396" s="150" t="s">
        <v>1110</v>
      </c>
      <c r="G396" s="151" t="s">
        <v>209</v>
      </c>
      <c r="H396" s="152">
        <v>16.23</v>
      </c>
      <c r="I396" s="153"/>
      <c r="J396" s="154">
        <f>ROUND(I396*H396,2)</f>
        <v>0</v>
      </c>
      <c r="K396" s="155"/>
      <c r="L396" s="30"/>
      <c r="M396" s="156" t="s">
        <v>1</v>
      </c>
      <c r="N396" s="157" t="s">
        <v>39</v>
      </c>
      <c r="O396" s="58"/>
      <c r="P396" s="158">
        <f>O396*H396</f>
        <v>0</v>
      </c>
      <c r="Q396" s="158">
        <v>0</v>
      </c>
      <c r="R396" s="158">
        <f>Q396*H396</f>
        <v>0</v>
      </c>
      <c r="S396" s="158">
        <v>0</v>
      </c>
      <c r="T396" s="159">
        <f>S396*H396</f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60" t="s">
        <v>202</v>
      </c>
      <c r="AT396" s="160" t="s">
        <v>142</v>
      </c>
      <c r="AU396" s="160" t="s">
        <v>82</v>
      </c>
      <c r="AY396" s="14" t="s">
        <v>140</v>
      </c>
      <c r="BE396" s="161">
        <f>IF(N396="základná",J396,0)</f>
        <v>0</v>
      </c>
      <c r="BF396" s="161">
        <f>IF(N396="znížená",J396,0)</f>
        <v>0</v>
      </c>
      <c r="BG396" s="161">
        <f>IF(N396="zákl. prenesená",J396,0)</f>
        <v>0</v>
      </c>
      <c r="BH396" s="161">
        <f>IF(N396="zníž. prenesená",J396,0)</f>
        <v>0</v>
      </c>
      <c r="BI396" s="161">
        <f>IF(N396="nulová",J396,0)</f>
        <v>0</v>
      </c>
      <c r="BJ396" s="14" t="s">
        <v>82</v>
      </c>
      <c r="BK396" s="161">
        <f>ROUND(I396*H396,2)</f>
        <v>0</v>
      </c>
      <c r="BL396" s="14" t="s">
        <v>202</v>
      </c>
      <c r="BM396" s="160" t="s">
        <v>1111</v>
      </c>
    </row>
    <row r="397" spans="1:65" s="2" customFormat="1" ht="24.15" customHeight="1">
      <c r="A397" s="29"/>
      <c r="B397" s="147"/>
      <c r="C397" s="148" t="s">
        <v>1112</v>
      </c>
      <c r="D397" s="148" t="s">
        <v>142</v>
      </c>
      <c r="E397" s="149" t="s">
        <v>1113</v>
      </c>
      <c r="F397" s="150" t="s">
        <v>1114</v>
      </c>
      <c r="G397" s="151" t="s">
        <v>209</v>
      </c>
      <c r="H397" s="152">
        <v>16.23</v>
      </c>
      <c r="I397" s="153"/>
      <c r="J397" s="154">
        <f>ROUND(I397*H397,2)</f>
        <v>0</v>
      </c>
      <c r="K397" s="155"/>
      <c r="L397" s="30"/>
      <c r="M397" s="156" t="s">
        <v>1</v>
      </c>
      <c r="N397" s="157" t="s">
        <v>39</v>
      </c>
      <c r="O397" s="58"/>
      <c r="P397" s="158">
        <f>O397*H397</f>
        <v>0</v>
      </c>
      <c r="Q397" s="158">
        <v>0</v>
      </c>
      <c r="R397" s="158">
        <f>Q397*H397</f>
        <v>0</v>
      </c>
      <c r="S397" s="158">
        <v>0</v>
      </c>
      <c r="T397" s="159">
        <f>S397*H397</f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60" t="s">
        <v>202</v>
      </c>
      <c r="AT397" s="160" t="s">
        <v>142</v>
      </c>
      <c r="AU397" s="160" t="s">
        <v>82</v>
      </c>
      <c r="AY397" s="14" t="s">
        <v>140</v>
      </c>
      <c r="BE397" s="161">
        <f>IF(N397="základná",J397,0)</f>
        <v>0</v>
      </c>
      <c r="BF397" s="161">
        <f>IF(N397="znížená",J397,0)</f>
        <v>0</v>
      </c>
      <c r="BG397" s="161">
        <f>IF(N397="zákl. prenesená",J397,0)</f>
        <v>0</v>
      </c>
      <c r="BH397" s="161">
        <f>IF(N397="zníž. prenesená",J397,0)</f>
        <v>0</v>
      </c>
      <c r="BI397" s="161">
        <f>IF(N397="nulová",J397,0)</f>
        <v>0</v>
      </c>
      <c r="BJ397" s="14" t="s">
        <v>82</v>
      </c>
      <c r="BK397" s="161">
        <f>ROUND(I397*H397,2)</f>
        <v>0</v>
      </c>
      <c r="BL397" s="14" t="s">
        <v>202</v>
      </c>
      <c r="BM397" s="160" t="s">
        <v>1115</v>
      </c>
    </row>
    <row r="398" spans="1:65" s="2" customFormat="1" ht="37.799999999999997" customHeight="1">
      <c r="A398" s="29"/>
      <c r="B398" s="147"/>
      <c r="C398" s="148" t="s">
        <v>1116</v>
      </c>
      <c r="D398" s="148" t="s">
        <v>142</v>
      </c>
      <c r="E398" s="149" t="s">
        <v>1117</v>
      </c>
      <c r="F398" s="150" t="s">
        <v>1118</v>
      </c>
      <c r="G398" s="151" t="s">
        <v>209</v>
      </c>
      <c r="H398" s="152">
        <v>1520.8879999999999</v>
      </c>
      <c r="I398" s="153"/>
      <c r="J398" s="154">
        <f>ROUND(I398*H398,2)</f>
        <v>0</v>
      </c>
      <c r="K398" s="155"/>
      <c r="L398" s="30"/>
      <c r="M398" s="156" t="s">
        <v>1</v>
      </c>
      <c r="N398" s="157" t="s">
        <v>39</v>
      </c>
      <c r="O398" s="58"/>
      <c r="P398" s="158">
        <f>O398*H398</f>
        <v>0</v>
      </c>
      <c r="Q398" s="158">
        <v>2.0000000000000002E-5</v>
      </c>
      <c r="R398" s="158">
        <f>Q398*H398</f>
        <v>3.0417760000000002E-2</v>
      </c>
      <c r="S398" s="158">
        <v>0</v>
      </c>
      <c r="T398" s="159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60" t="s">
        <v>202</v>
      </c>
      <c r="AT398" s="160" t="s">
        <v>142</v>
      </c>
      <c r="AU398" s="160" t="s">
        <v>82</v>
      </c>
      <c r="AY398" s="14" t="s">
        <v>140</v>
      </c>
      <c r="BE398" s="161">
        <f>IF(N398="základná",J398,0)</f>
        <v>0</v>
      </c>
      <c r="BF398" s="161">
        <f>IF(N398="znížená",J398,0)</f>
        <v>0</v>
      </c>
      <c r="BG398" s="161">
        <f>IF(N398="zákl. prenesená",J398,0)</f>
        <v>0</v>
      </c>
      <c r="BH398" s="161">
        <f>IF(N398="zníž. prenesená",J398,0)</f>
        <v>0</v>
      </c>
      <c r="BI398" s="161">
        <f>IF(N398="nulová",J398,0)</f>
        <v>0</v>
      </c>
      <c r="BJ398" s="14" t="s">
        <v>82</v>
      </c>
      <c r="BK398" s="161">
        <f>ROUND(I398*H398,2)</f>
        <v>0</v>
      </c>
      <c r="BL398" s="14" t="s">
        <v>202</v>
      </c>
      <c r="BM398" s="160" t="s">
        <v>1119</v>
      </c>
    </row>
    <row r="399" spans="1:65" s="12" customFormat="1" ht="22.8" customHeight="1">
      <c r="B399" s="134"/>
      <c r="D399" s="135" t="s">
        <v>72</v>
      </c>
      <c r="E399" s="145" t="s">
        <v>1120</v>
      </c>
      <c r="F399" s="145" t="s">
        <v>1121</v>
      </c>
      <c r="I399" s="137"/>
      <c r="J399" s="146">
        <f>BK399</f>
        <v>0</v>
      </c>
      <c r="L399" s="134"/>
      <c r="M399" s="139"/>
      <c r="N399" s="140"/>
      <c r="O399" s="140"/>
      <c r="P399" s="141">
        <f>SUM(P400:P401)</f>
        <v>0</v>
      </c>
      <c r="Q399" s="140"/>
      <c r="R399" s="141">
        <f>SUM(R400:R401)</f>
        <v>0.17277255</v>
      </c>
      <c r="S399" s="140"/>
      <c r="T399" s="142">
        <f>SUM(T400:T401)</f>
        <v>0</v>
      </c>
      <c r="AR399" s="135" t="s">
        <v>82</v>
      </c>
      <c r="AT399" s="143" t="s">
        <v>72</v>
      </c>
      <c r="AU399" s="143" t="s">
        <v>78</v>
      </c>
      <c r="AY399" s="135" t="s">
        <v>140</v>
      </c>
      <c r="BK399" s="144">
        <f>SUM(BK400:BK401)</f>
        <v>0</v>
      </c>
    </row>
    <row r="400" spans="1:65" s="2" customFormat="1" ht="24.15" customHeight="1">
      <c r="A400" s="29"/>
      <c r="B400" s="147"/>
      <c r="C400" s="148" t="s">
        <v>1122</v>
      </c>
      <c r="D400" s="148" t="s">
        <v>142</v>
      </c>
      <c r="E400" s="149" t="s">
        <v>1123</v>
      </c>
      <c r="F400" s="150" t="s">
        <v>1124</v>
      </c>
      <c r="G400" s="151" t="s">
        <v>209</v>
      </c>
      <c r="H400" s="152">
        <v>751.18499999999995</v>
      </c>
      <c r="I400" s="153"/>
      <c r="J400" s="154">
        <f>ROUND(I400*H400,2)</f>
        <v>0</v>
      </c>
      <c r="K400" s="155"/>
      <c r="L400" s="30"/>
      <c r="M400" s="156" t="s">
        <v>1</v>
      </c>
      <c r="N400" s="157" t="s">
        <v>39</v>
      </c>
      <c r="O400" s="58"/>
      <c r="P400" s="158">
        <f>O400*H400</f>
        <v>0</v>
      </c>
      <c r="Q400" s="158">
        <v>0</v>
      </c>
      <c r="R400" s="158">
        <f>Q400*H400</f>
        <v>0</v>
      </c>
      <c r="S400" s="158">
        <v>0</v>
      </c>
      <c r="T400" s="159">
        <f>S400*H400</f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60" t="s">
        <v>202</v>
      </c>
      <c r="AT400" s="160" t="s">
        <v>142</v>
      </c>
      <c r="AU400" s="160" t="s">
        <v>82</v>
      </c>
      <c r="AY400" s="14" t="s">
        <v>140</v>
      </c>
      <c r="BE400" s="161">
        <f>IF(N400="základná",J400,0)</f>
        <v>0</v>
      </c>
      <c r="BF400" s="161">
        <f>IF(N400="znížená",J400,0)</f>
        <v>0</v>
      </c>
      <c r="BG400" s="161">
        <f>IF(N400="zákl. prenesená",J400,0)</f>
        <v>0</v>
      </c>
      <c r="BH400" s="161">
        <f>IF(N400="zníž. prenesená",J400,0)</f>
        <v>0</v>
      </c>
      <c r="BI400" s="161">
        <f>IF(N400="nulová",J400,0)</f>
        <v>0</v>
      </c>
      <c r="BJ400" s="14" t="s">
        <v>82</v>
      </c>
      <c r="BK400" s="161">
        <f>ROUND(I400*H400,2)</f>
        <v>0</v>
      </c>
      <c r="BL400" s="14" t="s">
        <v>202</v>
      </c>
      <c r="BM400" s="160" t="s">
        <v>1125</v>
      </c>
    </row>
    <row r="401" spans="1:65" s="2" customFormat="1" ht="37.799999999999997" customHeight="1">
      <c r="A401" s="29"/>
      <c r="B401" s="147"/>
      <c r="C401" s="148" t="s">
        <v>1126</v>
      </c>
      <c r="D401" s="148" t="s">
        <v>142</v>
      </c>
      <c r="E401" s="149" t="s">
        <v>1127</v>
      </c>
      <c r="F401" s="150" t="s">
        <v>1128</v>
      </c>
      <c r="G401" s="151" t="s">
        <v>209</v>
      </c>
      <c r="H401" s="152">
        <v>751.18499999999995</v>
      </c>
      <c r="I401" s="153"/>
      <c r="J401" s="154">
        <f>ROUND(I401*H401,2)</f>
        <v>0</v>
      </c>
      <c r="K401" s="155"/>
      <c r="L401" s="30"/>
      <c r="M401" s="174" t="s">
        <v>1</v>
      </c>
      <c r="N401" s="175" t="s">
        <v>39</v>
      </c>
      <c r="O401" s="176"/>
      <c r="P401" s="177">
        <f>O401*H401</f>
        <v>0</v>
      </c>
      <c r="Q401" s="177">
        <v>2.3000000000000001E-4</v>
      </c>
      <c r="R401" s="177">
        <f>Q401*H401</f>
        <v>0.17277255</v>
      </c>
      <c r="S401" s="177">
        <v>0</v>
      </c>
      <c r="T401" s="178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60" t="s">
        <v>202</v>
      </c>
      <c r="AT401" s="160" t="s">
        <v>142</v>
      </c>
      <c r="AU401" s="160" t="s">
        <v>82</v>
      </c>
      <c r="AY401" s="14" t="s">
        <v>140</v>
      </c>
      <c r="BE401" s="161">
        <f>IF(N401="základná",J401,0)</f>
        <v>0</v>
      </c>
      <c r="BF401" s="161">
        <f>IF(N401="znížená",J401,0)</f>
        <v>0</v>
      </c>
      <c r="BG401" s="161">
        <f>IF(N401="zákl. prenesená",J401,0)</f>
        <v>0</v>
      </c>
      <c r="BH401" s="161">
        <f>IF(N401="zníž. prenesená",J401,0)</f>
        <v>0</v>
      </c>
      <c r="BI401" s="161">
        <f>IF(N401="nulová",J401,0)</f>
        <v>0</v>
      </c>
      <c r="BJ401" s="14" t="s">
        <v>82</v>
      </c>
      <c r="BK401" s="161">
        <f>ROUND(I401*H401,2)</f>
        <v>0</v>
      </c>
      <c r="BL401" s="14" t="s">
        <v>202</v>
      </c>
      <c r="BM401" s="160" t="s">
        <v>1129</v>
      </c>
    </row>
    <row r="402" spans="1:65" s="2" customFormat="1" ht="7.05" customHeight="1">
      <c r="A402" s="29"/>
      <c r="B402" s="47"/>
      <c r="C402" s="48"/>
      <c r="D402" s="48"/>
      <c r="E402" s="48"/>
      <c r="F402" s="48"/>
      <c r="G402" s="48"/>
      <c r="H402" s="48"/>
      <c r="I402" s="48"/>
      <c r="J402" s="48"/>
      <c r="K402" s="48"/>
      <c r="L402" s="30"/>
      <c r="M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</row>
  </sheetData>
  <autoFilter ref="C139:K401" xr:uid="{00000000-0009-0000-0000-000001000000}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1"/>
  <sheetViews>
    <sheetView showGridLines="0" topLeftCell="A233" workbookViewId="0">
      <selection activeCell="J12" sqref="J12"/>
    </sheetView>
  </sheetViews>
  <sheetFormatPr defaultRowHeight="10.199999999999999"/>
  <cols>
    <col min="1" max="1" width="8.28515625" style="1" customWidth="1"/>
    <col min="2" max="2" width="1.28515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7109375" style="1" customWidth="1"/>
    <col min="7" max="7" width="7.42578125" style="1" customWidth="1"/>
    <col min="8" max="8" width="14" style="1" customWidth="1"/>
    <col min="9" max="9" width="15.71093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71093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.049999999999997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84</v>
      </c>
    </row>
    <row r="3" spans="1:46" s="1" customFormat="1" ht="7.0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.05" customHeight="1">
      <c r="B4" s="17"/>
      <c r="D4" s="18" t="s">
        <v>94</v>
      </c>
      <c r="L4" s="17"/>
      <c r="M4" s="93" t="s">
        <v>9</v>
      </c>
      <c r="AT4" s="14" t="s">
        <v>3</v>
      </c>
    </row>
    <row r="5" spans="1:46" s="1" customFormat="1" ht="7.0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24" t="str">
        <f>'Rekapitulácia stavby'!K6</f>
        <v>JASLE V OBCI VEĽKÉ RIPŇANY/ rekonštrukcia objektu so zmenou užívateľa/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95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4" t="s">
        <v>1130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.0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6"/>
      <c r="G18" s="196"/>
      <c r="H18" s="196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.0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.0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.0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0" t="s">
        <v>1</v>
      </c>
      <c r="F27" s="200"/>
      <c r="G27" s="200"/>
      <c r="H27" s="20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.0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ROUND((SUM(BE128:BE260)),  2)</f>
        <v>0</v>
      </c>
      <c r="G33" s="100"/>
      <c r="H33" s="100"/>
      <c r="I33" s="101">
        <v>0.2</v>
      </c>
      <c r="J33" s="99">
        <f>ROUND(((SUM(BE128:BE260))*I33),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ROUND((SUM(BF128:BF260)),  2)</f>
        <v>0</v>
      </c>
      <c r="G34" s="100"/>
      <c r="H34" s="100"/>
      <c r="I34" s="101">
        <v>0.2</v>
      </c>
      <c r="J34" s="99">
        <f>ROUND(((SUM(BF128:BF260))*I34),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ROUND((SUM(BG128:BG260)),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ROUND((SUM(BH128:BH260)),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ROUND((SUM(BI128:BI260)),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.0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.0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.05" customHeight="1">
      <c r="A82" s="29"/>
      <c r="B82" s="30"/>
      <c r="C82" s="18" t="s">
        <v>97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.0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4" t="str">
        <f>E7</f>
        <v>JASLE V OBCI VEĽKÉ RIPŇANY/ rekonštrukcia objektu so zmenou užívateľa/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4" t="str">
        <f>E9</f>
        <v>2 - Zdravotechnika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.0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Behynce, č. parcely 61/2, s.č.35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.0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22</v>
      </c>
      <c r="D91" s="29"/>
      <c r="E91" s="29"/>
      <c r="F91" s="22" t="str">
        <f>E15</f>
        <v>Obec Veľké Ripňany</v>
      </c>
      <c r="G91" s="29"/>
      <c r="H91" s="29"/>
      <c r="I91" s="24" t="s">
        <v>28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19999999999999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98</v>
      </c>
      <c r="D94" s="104"/>
      <c r="E94" s="104"/>
      <c r="F94" s="104"/>
      <c r="G94" s="104"/>
      <c r="H94" s="104"/>
      <c r="I94" s="104"/>
      <c r="J94" s="113" t="s">
        <v>99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199999999999999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100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5.05" customHeight="1">
      <c r="B97" s="115"/>
      <c r="D97" s="116" t="s">
        <v>102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customHeight="1">
      <c r="B98" s="119"/>
      <c r="D98" s="120" t="s">
        <v>103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customHeight="1">
      <c r="B99" s="119"/>
      <c r="D99" s="120" t="s">
        <v>105</v>
      </c>
      <c r="E99" s="121"/>
      <c r="F99" s="121"/>
      <c r="G99" s="121"/>
      <c r="H99" s="121"/>
      <c r="I99" s="121"/>
      <c r="J99" s="122">
        <f>J146</f>
        <v>0</v>
      </c>
      <c r="L99" s="119"/>
    </row>
    <row r="100" spans="1:31" s="10" customFormat="1" ht="19.95" customHeight="1">
      <c r="B100" s="119"/>
      <c r="D100" s="120" t="s">
        <v>1131</v>
      </c>
      <c r="E100" s="121"/>
      <c r="F100" s="121"/>
      <c r="G100" s="121"/>
      <c r="H100" s="121"/>
      <c r="I100" s="121"/>
      <c r="J100" s="122">
        <f>J149</f>
        <v>0</v>
      </c>
      <c r="L100" s="119"/>
    </row>
    <row r="101" spans="1:31" s="10" customFormat="1" ht="19.95" customHeight="1">
      <c r="B101" s="119"/>
      <c r="D101" s="120" t="s">
        <v>110</v>
      </c>
      <c r="E101" s="121"/>
      <c r="F101" s="121"/>
      <c r="G101" s="121"/>
      <c r="H101" s="121"/>
      <c r="I101" s="121"/>
      <c r="J101" s="122">
        <f>J164</f>
        <v>0</v>
      </c>
      <c r="L101" s="119"/>
    </row>
    <row r="102" spans="1:31" s="9" customFormat="1" ht="25.05" customHeight="1">
      <c r="B102" s="115"/>
      <c r="D102" s="116" t="s">
        <v>111</v>
      </c>
      <c r="E102" s="117"/>
      <c r="F102" s="117"/>
      <c r="G102" s="117"/>
      <c r="H102" s="117"/>
      <c r="I102" s="117"/>
      <c r="J102" s="118">
        <f>J166</f>
        <v>0</v>
      </c>
      <c r="L102" s="115"/>
    </row>
    <row r="103" spans="1:31" s="10" customFormat="1" ht="19.95" customHeight="1">
      <c r="B103" s="119"/>
      <c r="D103" s="120" t="s">
        <v>113</v>
      </c>
      <c r="E103" s="121"/>
      <c r="F103" s="121"/>
      <c r="G103" s="121"/>
      <c r="H103" s="121"/>
      <c r="I103" s="121"/>
      <c r="J103" s="122">
        <f>J167</f>
        <v>0</v>
      </c>
      <c r="L103" s="119"/>
    </row>
    <row r="104" spans="1:31" s="10" customFormat="1" ht="19.95" customHeight="1">
      <c r="B104" s="119"/>
      <c r="D104" s="120" t="s">
        <v>1132</v>
      </c>
      <c r="E104" s="121"/>
      <c r="F104" s="121"/>
      <c r="G104" s="121"/>
      <c r="H104" s="121"/>
      <c r="I104" s="121"/>
      <c r="J104" s="122">
        <f>J181</f>
        <v>0</v>
      </c>
      <c r="L104" s="119"/>
    </row>
    <row r="105" spans="1:31" s="10" customFormat="1" ht="19.95" customHeight="1">
      <c r="B105" s="119"/>
      <c r="D105" s="120" t="s">
        <v>1133</v>
      </c>
      <c r="E105" s="121"/>
      <c r="F105" s="121"/>
      <c r="G105" s="121"/>
      <c r="H105" s="121"/>
      <c r="I105" s="121"/>
      <c r="J105" s="122">
        <f>J194</f>
        <v>0</v>
      </c>
      <c r="L105" s="119"/>
    </row>
    <row r="106" spans="1:31" s="10" customFormat="1" ht="19.95" customHeight="1">
      <c r="B106" s="119"/>
      <c r="D106" s="120" t="s">
        <v>1134</v>
      </c>
      <c r="E106" s="121"/>
      <c r="F106" s="121"/>
      <c r="G106" s="121"/>
      <c r="H106" s="121"/>
      <c r="I106" s="121"/>
      <c r="J106" s="122">
        <f>J216</f>
        <v>0</v>
      </c>
      <c r="L106" s="119"/>
    </row>
    <row r="107" spans="1:31" s="9" customFormat="1" ht="25.05" customHeight="1">
      <c r="B107" s="115"/>
      <c r="D107" s="116" t="s">
        <v>1135</v>
      </c>
      <c r="E107" s="117"/>
      <c r="F107" s="117"/>
      <c r="G107" s="117"/>
      <c r="H107" s="117"/>
      <c r="I107" s="117"/>
      <c r="J107" s="118">
        <f>J257</f>
        <v>0</v>
      </c>
      <c r="L107" s="115"/>
    </row>
    <row r="108" spans="1:31" s="10" customFormat="1" ht="19.95" customHeight="1">
      <c r="B108" s="119"/>
      <c r="D108" s="120" t="s">
        <v>1136</v>
      </c>
      <c r="E108" s="121"/>
      <c r="F108" s="121"/>
      <c r="G108" s="121"/>
      <c r="H108" s="121"/>
      <c r="I108" s="121"/>
      <c r="J108" s="122">
        <f>J258</f>
        <v>0</v>
      </c>
      <c r="L108" s="119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7.05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7.05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5.05" customHeight="1">
      <c r="A115" s="29"/>
      <c r="B115" s="30"/>
      <c r="C115" s="18" t="s">
        <v>126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7.0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26.25" customHeight="1">
      <c r="A118" s="29"/>
      <c r="B118" s="30"/>
      <c r="C118" s="29"/>
      <c r="D118" s="29"/>
      <c r="E118" s="224" t="str">
        <f>E7</f>
        <v>JASLE V OBCI VEĽKÉ RIPŇANY/ rekonštrukcia objektu so zmenou užívateľa/</v>
      </c>
      <c r="F118" s="225"/>
      <c r="G118" s="225"/>
      <c r="H118" s="225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95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214" t="str">
        <f>E9</f>
        <v>2 - Zdravotechnika</v>
      </c>
      <c r="F120" s="223"/>
      <c r="G120" s="223"/>
      <c r="H120" s="223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7.0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19</v>
      </c>
      <c r="D122" s="29"/>
      <c r="E122" s="29"/>
      <c r="F122" s="22" t="str">
        <f>F12</f>
        <v>Behynce, č. parcely 61/2, s.č.35</v>
      </c>
      <c r="G122" s="29"/>
      <c r="H122" s="29"/>
      <c r="I122" s="24" t="s">
        <v>21</v>
      </c>
      <c r="J122" s="55" t="str">
        <f>IF(J12="","",J12)</f>
        <v/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7.0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22</v>
      </c>
      <c r="D124" s="29"/>
      <c r="E124" s="29"/>
      <c r="F124" s="22" t="str">
        <f>E15</f>
        <v>Obec Veľké Ripňany</v>
      </c>
      <c r="G124" s="29"/>
      <c r="H124" s="29"/>
      <c r="I124" s="24" t="s">
        <v>28</v>
      </c>
      <c r="J124" s="27">
        <f>E21</f>
        <v>0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15" customHeight="1">
      <c r="A125" s="29"/>
      <c r="B125" s="30"/>
      <c r="C125" s="24" t="s">
        <v>26</v>
      </c>
      <c r="D125" s="29"/>
      <c r="E125" s="29"/>
      <c r="F125" s="22" t="str">
        <f>IF(E18="","",E18)</f>
        <v>Vyplň údaj</v>
      </c>
      <c r="G125" s="29"/>
      <c r="H125" s="29"/>
      <c r="I125" s="24" t="s">
        <v>30</v>
      </c>
      <c r="J125" s="27" t="str">
        <f>E24</f>
        <v xml:space="preserve"> 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19999999999999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3"/>
      <c r="B127" s="124"/>
      <c r="C127" s="125" t="s">
        <v>127</v>
      </c>
      <c r="D127" s="126" t="s">
        <v>58</v>
      </c>
      <c r="E127" s="126" t="s">
        <v>54</v>
      </c>
      <c r="F127" s="126" t="s">
        <v>55</v>
      </c>
      <c r="G127" s="126" t="s">
        <v>128</v>
      </c>
      <c r="H127" s="126" t="s">
        <v>129</v>
      </c>
      <c r="I127" s="126" t="s">
        <v>130</v>
      </c>
      <c r="J127" s="127" t="s">
        <v>99</v>
      </c>
      <c r="K127" s="128" t="s">
        <v>131</v>
      </c>
      <c r="L127" s="129"/>
      <c r="M127" s="62" t="s">
        <v>1</v>
      </c>
      <c r="N127" s="63" t="s">
        <v>37</v>
      </c>
      <c r="O127" s="63" t="s">
        <v>132</v>
      </c>
      <c r="P127" s="63" t="s">
        <v>133</v>
      </c>
      <c r="Q127" s="63" t="s">
        <v>134</v>
      </c>
      <c r="R127" s="63" t="s">
        <v>135</v>
      </c>
      <c r="S127" s="63" t="s">
        <v>136</v>
      </c>
      <c r="T127" s="64" t="s">
        <v>137</v>
      </c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</row>
    <row r="128" spans="1:63" s="2" customFormat="1" ht="22.8" customHeight="1">
      <c r="A128" s="29"/>
      <c r="B128" s="30"/>
      <c r="C128" s="69" t="s">
        <v>100</v>
      </c>
      <c r="D128" s="29"/>
      <c r="E128" s="29"/>
      <c r="F128" s="29"/>
      <c r="G128" s="29"/>
      <c r="H128" s="29"/>
      <c r="I128" s="29"/>
      <c r="J128" s="130">
        <f>BK128</f>
        <v>0</v>
      </c>
      <c r="K128" s="29"/>
      <c r="L128" s="30"/>
      <c r="M128" s="65"/>
      <c r="N128" s="56"/>
      <c r="O128" s="66"/>
      <c r="P128" s="131">
        <f>P129+P166+P257</f>
        <v>0</v>
      </c>
      <c r="Q128" s="66"/>
      <c r="R128" s="131">
        <f>R129+R166+R257</f>
        <v>9.6265049999999999</v>
      </c>
      <c r="S128" s="66"/>
      <c r="T128" s="132">
        <f>T129+T166+T257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72</v>
      </c>
      <c r="AU128" s="14" t="s">
        <v>101</v>
      </c>
      <c r="BK128" s="133">
        <f>BK129+BK166+BK257</f>
        <v>0</v>
      </c>
    </row>
    <row r="129" spans="1:65" s="12" customFormat="1" ht="25.95" customHeight="1">
      <c r="B129" s="134"/>
      <c r="D129" s="135" t="s">
        <v>72</v>
      </c>
      <c r="E129" s="136" t="s">
        <v>138</v>
      </c>
      <c r="F129" s="136" t="s">
        <v>139</v>
      </c>
      <c r="I129" s="137"/>
      <c r="J129" s="138">
        <f>BK129</f>
        <v>0</v>
      </c>
      <c r="L129" s="134"/>
      <c r="M129" s="139"/>
      <c r="N129" s="140"/>
      <c r="O129" s="140"/>
      <c r="P129" s="141">
        <f>P130+P146+P149+P164</f>
        <v>0</v>
      </c>
      <c r="Q129" s="140"/>
      <c r="R129" s="141">
        <f>R130+R146+R149+R164</f>
        <v>9.6265049999999999</v>
      </c>
      <c r="S129" s="140"/>
      <c r="T129" s="142">
        <f>T130+T146+T149+T164</f>
        <v>0</v>
      </c>
      <c r="AR129" s="135" t="s">
        <v>78</v>
      </c>
      <c r="AT129" s="143" t="s">
        <v>72</v>
      </c>
      <c r="AU129" s="143" t="s">
        <v>73</v>
      </c>
      <c r="AY129" s="135" t="s">
        <v>140</v>
      </c>
      <c r="BK129" s="144">
        <f>BK130+BK146+BK149+BK164</f>
        <v>0</v>
      </c>
    </row>
    <row r="130" spans="1:65" s="12" customFormat="1" ht="22.8" customHeight="1">
      <c r="B130" s="134"/>
      <c r="D130" s="135" t="s">
        <v>72</v>
      </c>
      <c r="E130" s="145" t="s">
        <v>78</v>
      </c>
      <c r="F130" s="145" t="s">
        <v>141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SUM(P131:P145)</f>
        <v>0</v>
      </c>
      <c r="Q130" s="140"/>
      <c r="R130" s="141">
        <f>SUM(R131:R145)</f>
        <v>9.625</v>
      </c>
      <c r="S130" s="140"/>
      <c r="T130" s="142">
        <f>SUM(T131:T145)</f>
        <v>0</v>
      </c>
      <c r="AR130" s="135" t="s">
        <v>78</v>
      </c>
      <c r="AT130" s="143" t="s">
        <v>72</v>
      </c>
      <c r="AU130" s="143" t="s">
        <v>78</v>
      </c>
      <c r="AY130" s="135" t="s">
        <v>140</v>
      </c>
      <c r="BK130" s="144">
        <f>SUM(BK131:BK145)</f>
        <v>0</v>
      </c>
    </row>
    <row r="131" spans="1:65" s="2" customFormat="1" ht="16.5" customHeight="1">
      <c r="A131" s="29"/>
      <c r="B131" s="147"/>
      <c r="C131" s="148" t="s">
        <v>78</v>
      </c>
      <c r="D131" s="148" t="s">
        <v>142</v>
      </c>
      <c r="E131" s="149" t="s">
        <v>1137</v>
      </c>
      <c r="F131" s="150" t="s">
        <v>1138</v>
      </c>
      <c r="G131" s="151" t="s">
        <v>1139</v>
      </c>
      <c r="H131" s="152">
        <v>1</v>
      </c>
      <c r="I131" s="153"/>
      <c r="J131" s="154">
        <f t="shared" ref="J131:J145" si="0">ROUND(I131*H131,2)</f>
        <v>0</v>
      </c>
      <c r="K131" s="155"/>
      <c r="L131" s="30"/>
      <c r="M131" s="156" t="s">
        <v>1</v>
      </c>
      <c r="N131" s="157" t="s">
        <v>39</v>
      </c>
      <c r="O131" s="58"/>
      <c r="P131" s="158">
        <f t="shared" ref="P131:P145" si="1">O131*H131</f>
        <v>0</v>
      </c>
      <c r="Q131" s="158">
        <v>0</v>
      </c>
      <c r="R131" s="158">
        <f t="shared" ref="R131:R145" si="2">Q131*H131</f>
        <v>0</v>
      </c>
      <c r="S131" s="158">
        <v>0</v>
      </c>
      <c r="T131" s="159">
        <f t="shared" ref="T131:T145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88</v>
      </c>
      <c r="AT131" s="160" t="s">
        <v>142</v>
      </c>
      <c r="AU131" s="160" t="s">
        <v>82</v>
      </c>
      <c r="AY131" s="14" t="s">
        <v>140</v>
      </c>
      <c r="BE131" s="161">
        <f t="shared" ref="BE131:BE145" si="4">IF(N131="základná",J131,0)</f>
        <v>0</v>
      </c>
      <c r="BF131" s="161">
        <f t="shared" ref="BF131:BF145" si="5">IF(N131="znížená",J131,0)</f>
        <v>0</v>
      </c>
      <c r="BG131" s="161">
        <f t="shared" ref="BG131:BG145" si="6">IF(N131="zákl. prenesená",J131,0)</f>
        <v>0</v>
      </c>
      <c r="BH131" s="161">
        <f t="shared" ref="BH131:BH145" si="7">IF(N131="zníž. prenesená",J131,0)</f>
        <v>0</v>
      </c>
      <c r="BI131" s="161">
        <f t="shared" ref="BI131:BI145" si="8">IF(N131="nulová",J131,0)</f>
        <v>0</v>
      </c>
      <c r="BJ131" s="14" t="s">
        <v>82</v>
      </c>
      <c r="BK131" s="161">
        <f t="shared" ref="BK131:BK145" si="9">ROUND(I131*H131,2)</f>
        <v>0</v>
      </c>
      <c r="BL131" s="14" t="s">
        <v>88</v>
      </c>
      <c r="BM131" s="160" t="s">
        <v>1140</v>
      </c>
    </row>
    <row r="132" spans="1:65" s="2" customFormat="1" ht="16.5" customHeight="1">
      <c r="A132" s="29"/>
      <c r="B132" s="147"/>
      <c r="C132" s="148" t="s">
        <v>82</v>
      </c>
      <c r="D132" s="148" t="s">
        <v>142</v>
      </c>
      <c r="E132" s="149" t="s">
        <v>1141</v>
      </c>
      <c r="F132" s="150" t="s">
        <v>1142</v>
      </c>
      <c r="G132" s="151" t="s">
        <v>145</v>
      </c>
      <c r="H132" s="152">
        <v>4.5359999999999996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39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88</v>
      </c>
      <c r="AT132" s="160" t="s">
        <v>142</v>
      </c>
      <c r="AU132" s="160" t="s">
        <v>82</v>
      </c>
      <c r="AY132" s="14" t="s">
        <v>140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82</v>
      </c>
      <c r="BK132" s="161">
        <f t="shared" si="9"/>
        <v>0</v>
      </c>
      <c r="BL132" s="14" t="s">
        <v>88</v>
      </c>
      <c r="BM132" s="160" t="s">
        <v>1143</v>
      </c>
    </row>
    <row r="133" spans="1:65" s="2" customFormat="1" ht="24.15" customHeight="1">
      <c r="A133" s="29"/>
      <c r="B133" s="147"/>
      <c r="C133" s="148" t="s">
        <v>85</v>
      </c>
      <c r="D133" s="148" t="s">
        <v>142</v>
      </c>
      <c r="E133" s="149" t="s">
        <v>1144</v>
      </c>
      <c r="F133" s="150" t="s">
        <v>1145</v>
      </c>
      <c r="G133" s="151" t="s">
        <v>145</v>
      </c>
      <c r="H133" s="152">
        <v>4.5359999999999996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39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88</v>
      </c>
      <c r="AT133" s="160" t="s">
        <v>142</v>
      </c>
      <c r="AU133" s="160" t="s">
        <v>82</v>
      </c>
      <c r="AY133" s="14" t="s">
        <v>140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82</v>
      </c>
      <c r="BK133" s="161">
        <f t="shared" si="9"/>
        <v>0</v>
      </c>
      <c r="BL133" s="14" t="s">
        <v>88</v>
      </c>
      <c r="BM133" s="160" t="s">
        <v>1146</v>
      </c>
    </row>
    <row r="134" spans="1:65" s="2" customFormat="1" ht="16.5" customHeight="1">
      <c r="A134" s="29"/>
      <c r="B134" s="147"/>
      <c r="C134" s="148" t="s">
        <v>88</v>
      </c>
      <c r="D134" s="148" t="s">
        <v>142</v>
      </c>
      <c r="E134" s="149" t="s">
        <v>1147</v>
      </c>
      <c r="F134" s="150" t="s">
        <v>1148</v>
      </c>
      <c r="G134" s="151" t="s">
        <v>145</v>
      </c>
      <c r="H134" s="152">
        <v>31.896999999999998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39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88</v>
      </c>
      <c r="AT134" s="160" t="s">
        <v>142</v>
      </c>
      <c r="AU134" s="160" t="s">
        <v>82</v>
      </c>
      <c r="AY134" s="14" t="s">
        <v>140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82</v>
      </c>
      <c r="BK134" s="161">
        <f t="shared" si="9"/>
        <v>0</v>
      </c>
      <c r="BL134" s="14" t="s">
        <v>88</v>
      </c>
      <c r="BM134" s="160" t="s">
        <v>1149</v>
      </c>
    </row>
    <row r="135" spans="1:65" s="2" customFormat="1" ht="37.799999999999997" customHeight="1">
      <c r="A135" s="29"/>
      <c r="B135" s="147"/>
      <c r="C135" s="148" t="s">
        <v>91</v>
      </c>
      <c r="D135" s="148" t="s">
        <v>142</v>
      </c>
      <c r="E135" s="149" t="s">
        <v>1150</v>
      </c>
      <c r="F135" s="150" t="s">
        <v>1151</v>
      </c>
      <c r="G135" s="151" t="s">
        <v>145</v>
      </c>
      <c r="H135" s="152">
        <v>31.896999999999998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39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88</v>
      </c>
      <c r="AT135" s="160" t="s">
        <v>142</v>
      </c>
      <c r="AU135" s="160" t="s">
        <v>82</v>
      </c>
      <c r="AY135" s="14" t="s">
        <v>140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82</v>
      </c>
      <c r="BK135" s="161">
        <f t="shared" si="9"/>
        <v>0</v>
      </c>
      <c r="BL135" s="14" t="s">
        <v>88</v>
      </c>
      <c r="BM135" s="160" t="s">
        <v>1152</v>
      </c>
    </row>
    <row r="136" spans="1:65" s="2" customFormat="1" ht="24.15" customHeight="1">
      <c r="A136" s="29"/>
      <c r="B136" s="147"/>
      <c r="C136" s="148" t="s">
        <v>159</v>
      </c>
      <c r="D136" s="148" t="s">
        <v>142</v>
      </c>
      <c r="E136" s="149" t="s">
        <v>1153</v>
      </c>
      <c r="F136" s="150" t="s">
        <v>1154</v>
      </c>
      <c r="G136" s="151" t="s">
        <v>145</v>
      </c>
      <c r="H136" s="152">
        <v>31.896999999999998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39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88</v>
      </c>
      <c r="AT136" s="160" t="s">
        <v>142</v>
      </c>
      <c r="AU136" s="160" t="s">
        <v>82</v>
      </c>
      <c r="AY136" s="14" t="s">
        <v>140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82</v>
      </c>
      <c r="BK136" s="161">
        <f t="shared" si="9"/>
        <v>0</v>
      </c>
      <c r="BL136" s="14" t="s">
        <v>88</v>
      </c>
      <c r="BM136" s="160" t="s">
        <v>1155</v>
      </c>
    </row>
    <row r="137" spans="1:65" s="2" customFormat="1" ht="37.799999999999997" customHeight="1">
      <c r="A137" s="29"/>
      <c r="B137" s="147"/>
      <c r="C137" s="148" t="s">
        <v>163</v>
      </c>
      <c r="D137" s="148" t="s">
        <v>142</v>
      </c>
      <c r="E137" s="149" t="s">
        <v>1156</v>
      </c>
      <c r="F137" s="150" t="s">
        <v>1157</v>
      </c>
      <c r="G137" s="151" t="s">
        <v>145</v>
      </c>
      <c r="H137" s="152">
        <v>18.27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39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88</v>
      </c>
      <c r="AT137" s="160" t="s">
        <v>142</v>
      </c>
      <c r="AU137" s="160" t="s">
        <v>82</v>
      </c>
      <c r="AY137" s="14" t="s">
        <v>140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82</v>
      </c>
      <c r="BK137" s="161">
        <f t="shared" si="9"/>
        <v>0</v>
      </c>
      <c r="BL137" s="14" t="s">
        <v>88</v>
      </c>
      <c r="BM137" s="160" t="s">
        <v>1158</v>
      </c>
    </row>
    <row r="138" spans="1:65" s="2" customFormat="1" ht="44.25" customHeight="1">
      <c r="A138" s="29"/>
      <c r="B138" s="147"/>
      <c r="C138" s="148" t="s">
        <v>167</v>
      </c>
      <c r="D138" s="148" t="s">
        <v>142</v>
      </c>
      <c r="E138" s="149" t="s">
        <v>1159</v>
      </c>
      <c r="F138" s="150" t="s">
        <v>1160</v>
      </c>
      <c r="G138" s="151" t="s">
        <v>145</v>
      </c>
      <c r="H138" s="152">
        <v>18.27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39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88</v>
      </c>
      <c r="AT138" s="160" t="s">
        <v>142</v>
      </c>
      <c r="AU138" s="160" t="s">
        <v>82</v>
      </c>
      <c r="AY138" s="14" t="s">
        <v>140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82</v>
      </c>
      <c r="BK138" s="161">
        <f t="shared" si="9"/>
        <v>0</v>
      </c>
      <c r="BL138" s="14" t="s">
        <v>88</v>
      </c>
      <c r="BM138" s="160" t="s">
        <v>1161</v>
      </c>
    </row>
    <row r="139" spans="1:65" s="2" customFormat="1" ht="21.75" customHeight="1">
      <c r="A139" s="29"/>
      <c r="B139" s="147"/>
      <c r="C139" s="148" t="s">
        <v>171</v>
      </c>
      <c r="D139" s="148" t="s">
        <v>142</v>
      </c>
      <c r="E139" s="149" t="s">
        <v>1162</v>
      </c>
      <c r="F139" s="150" t="s">
        <v>1163</v>
      </c>
      <c r="G139" s="151" t="s">
        <v>145</v>
      </c>
      <c r="H139" s="152">
        <v>18.27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39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88</v>
      </c>
      <c r="AT139" s="160" t="s">
        <v>142</v>
      </c>
      <c r="AU139" s="160" t="s">
        <v>82</v>
      </c>
      <c r="AY139" s="14" t="s">
        <v>140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82</v>
      </c>
      <c r="BK139" s="161">
        <f t="shared" si="9"/>
        <v>0</v>
      </c>
      <c r="BL139" s="14" t="s">
        <v>88</v>
      </c>
      <c r="BM139" s="160" t="s">
        <v>1164</v>
      </c>
    </row>
    <row r="140" spans="1:65" s="2" customFormat="1" ht="24.15" customHeight="1">
      <c r="A140" s="29"/>
      <c r="B140" s="147"/>
      <c r="C140" s="148" t="s">
        <v>175</v>
      </c>
      <c r="D140" s="148" t="s">
        <v>142</v>
      </c>
      <c r="E140" s="149" t="s">
        <v>176</v>
      </c>
      <c r="F140" s="150" t="s">
        <v>177</v>
      </c>
      <c r="G140" s="151" t="s">
        <v>145</v>
      </c>
      <c r="H140" s="152">
        <v>18.27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39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88</v>
      </c>
      <c r="AT140" s="160" t="s">
        <v>142</v>
      </c>
      <c r="AU140" s="160" t="s">
        <v>82</v>
      </c>
      <c r="AY140" s="14" t="s">
        <v>140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82</v>
      </c>
      <c r="BK140" s="161">
        <f t="shared" si="9"/>
        <v>0</v>
      </c>
      <c r="BL140" s="14" t="s">
        <v>88</v>
      </c>
      <c r="BM140" s="160" t="s">
        <v>1165</v>
      </c>
    </row>
    <row r="141" spans="1:65" s="2" customFormat="1" ht="16.5" customHeight="1">
      <c r="A141" s="29"/>
      <c r="B141" s="147"/>
      <c r="C141" s="148" t="s">
        <v>179</v>
      </c>
      <c r="D141" s="148" t="s">
        <v>142</v>
      </c>
      <c r="E141" s="149" t="s">
        <v>180</v>
      </c>
      <c r="F141" s="150" t="s">
        <v>181</v>
      </c>
      <c r="G141" s="151" t="s">
        <v>145</v>
      </c>
      <c r="H141" s="152">
        <v>18.27</v>
      </c>
      <c r="I141" s="153"/>
      <c r="J141" s="154">
        <f t="shared" si="0"/>
        <v>0</v>
      </c>
      <c r="K141" s="155"/>
      <c r="L141" s="30"/>
      <c r="M141" s="156" t="s">
        <v>1</v>
      </c>
      <c r="N141" s="157" t="s">
        <v>39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88</v>
      </c>
      <c r="AT141" s="160" t="s">
        <v>142</v>
      </c>
      <c r="AU141" s="160" t="s">
        <v>82</v>
      </c>
      <c r="AY141" s="14" t="s">
        <v>140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82</v>
      </c>
      <c r="BK141" s="161">
        <f t="shared" si="9"/>
        <v>0</v>
      </c>
      <c r="BL141" s="14" t="s">
        <v>88</v>
      </c>
      <c r="BM141" s="160" t="s">
        <v>1166</v>
      </c>
    </row>
    <row r="142" spans="1:65" s="2" customFormat="1" ht="24.15" customHeight="1">
      <c r="A142" s="29"/>
      <c r="B142" s="147"/>
      <c r="C142" s="148" t="s">
        <v>183</v>
      </c>
      <c r="D142" s="148" t="s">
        <v>142</v>
      </c>
      <c r="E142" s="149" t="s">
        <v>184</v>
      </c>
      <c r="F142" s="150" t="s">
        <v>185</v>
      </c>
      <c r="G142" s="151" t="s">
        <v>186</v>
      </c>
      <c r="H142" s="152">
        <v>27.405000000000001</v>
      </c>
      <c r="I142" s="153"/>
      <c r="J142" s="154">
        <f t="shared" si="0"/>
        <v>0</v>
      </c>
      <c r="K142" s="155"/>
      <c r="L142" s="30"/>
      <c r="M142" s="156" t="s">
        <v>1</v>
      </c>
      <c r="N142" s="157" t="s">
        <v>39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88</v>
      </c>
      <c r="AT142" s="160" t="s">
        <v>142</v>
      </c>
      <c r="AU142" s="160" t="s">
        <v>82</v>
      </c>
      <c r="AY142" s="14" t="s">
        <v>140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82</v>
      </c>
      <c r="BK142" s="161">
        <f t="shared" si="9"/>
        <v>0</v>
      </c>
      <c r="BL142" s="14" t="s">
        <v>88</v>
      </c>
      <c r="BM142" s="160" t="s">
        <v>1167</v>
      </c>
    </row>
    <row r="143" spans="1:65" s="2" customFormat="1" ht="24.15" customHeight="1">
      <c r="A143" s="29"/>
      <c r="B143" s="147"/>
      <c r="C143" s="148" t="s">
        <v>188</v>
      </c>
      <c r="D143" s="148" t="s">
        <v>142</v>
      </c>
      <c r="E143" s="149" t="s">
        <v>1168</v>
      </c>
      <c r="F143" s="150" t="s">
        <v>1169</v>
      </c>
      <c r="G143" s="151" t="s">
        <v>145</v>
      </c>
      <c r="H143" s="152">
        <v>17.765999999999998</v>
      </c>
      <c r="I143" s="153"/>
      <c r="J143" s="154">
        <f t="shared" si="0"/>
        <v>0</v>
      </c>
      <c r="K143" s="155"/>
      <c r="L143" s="30"/>
      <c r="M143" s="156" t="s">
        <v>1</v>
      </c>
      <c r="N143" s="157" t="s">
        <v>39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88</v>
      </c>
      <c r="AT143" s="160" t="s">
        <v>142</v>
      </c>
      <c r="AU143" s="160" t="s">
        <v>82</v>
      </c>
      <c r="AY143" s="14" t="s">
        <v>140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82</v>
      </c>
      <c r="BK143" s="161">
        <f t="shared" si="9"/>
        <v>0</v>
      </c>
      <c r="BL143" s="14" t="s">
        <v>88</v>
      </c>
      <c r="BM143" s="160" t="s">
        <v>1170</v>
      </c>
    </row>
    <row r="144" spans="1:65" s="2" customFormat="1" ht="24.15" customHeight="1">
      <c r="A144" s="29"/>
      <c r="B144" s="147"/>
      <c r="C144" s="148" t="s">
        <v>192</v>
      </c>
      <c r="D144" s="148" t="s">
        <v>142</v>
      </c>
      <c r="E144" s="149" t="s">
        <v>1171</v>
      </c>
      <c r="F144" s="150" t="s">
        <v>1172</v>
      </c>
      <c r="G144" s="151" t="s">
        <v>145</v>
      </c>
      <c r="H144" s="152">
        <v>11.025</v>
      </c>
      <c r="I144" s="153"/>
      <c r="J144" s="154">
        <f t="shared" si="0"/>
        <v>0</v>
      </c>
      <c r="K144" s="155"/>
      <c r="L144" s="30"/>
      <c r="M144" s="156" t="s">
        <v>1</v>
      </c>
      <c r="N144" s="157" t="s">
        <v>39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88</v>
      </c>
      <c r="AT144" s="160" t="s">
        <v>142</v>
      </c>
      <c r="AU144" s="160" t="s">
        <v>82</v>
      </c>
      <c r="AY144" s="14" t="s">
        <v>140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82</v>
      </c>
      <c r="BK144" s="161">
        <f t="shared" si="9"/>
        <v>0</v>
      </c>
      <c r="BL144" s="14" t="s">
        <v>88</v>
      </c>
      <c r="BM144" s="160" t="s">
        <v>1173</v>
      </c>
    </row>
    <row r="145" spans="1:65" s="2" customFormat="1" ht="16.5" customHeight="1">
      <c r="A145" s="29"/>
      <c r="B145" s="147"/>
      <c r="C145" s="162" t="s">
        <v>198</v>
      </c>
      <c r="D145" s="162" t="s">
        <v>193</v>
      </c>
      <c r="E145" s="163" t="s">
        <v>1174</v>
      </c>
      <c r="F145" s="164" t="s">
        <v>1175</v>
      </c>
      <c r="G145" s="165" t="s">
        <v>186</v>
      </c>
      <c r="H145" s="166">
        <v>9.625</v>
      </c>
      <c r="I145" s="167"/>
      <c r="J145" s="168">
        <f t="shared" si="0"/>
        <v>0</v>
      </c>
      <c r="K145" s="169"/>
      <c r="L145" s="170"/>
      <c r="M145" s="171" t="s">
        <v>1</v>
      </c>
      <c r="N145" s="172" t="s">
        <v>39</v>
      </c>
      <c r="O145" s="58"/>
      <c r="P145" s="158">
        <f t="shared" si="1"/>
        <v>0</v>
      </c>
      <c r="Q145" s="158">
        <v>1</v>
      </c>
      <c r="R145" s="158">
        <f t="shared" si="2"/>
        <v>9.625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167</v>
      </c>
      <c r="AT145" s="160" t="s">
        <v>193</v>
      </c>
      <c r="AU145" s="160" t="s">
        <v>82</v>
      </c>
      <c r="AY145" s="14" t="s">
        <v>140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82</v>
      </c>
      <c r="BK145" s="161">
        <f t="shared" si="9"/>
        <v>0</v>
      </c>
      <c r="BL145" s="14" t="s">
        <v>88</v>
      </c>
      <c r="BM145" s="160" t="s">
        <v>1176</v>
      </c>
    </row>
    <row r="146" spans="1:65" s="12" customFormat="1" ht="22.8" customHeight="1">
      <c r="B146" s="134"/>
      <c r="D146" s="135" t="s">
        <v>72</v>
      </c>
      <c r="E146" s="145" t="s">
        <v>85</v>
      </c>
      <c r="F146" s="145" t="s">
        <v>242</v>
      </c>
      <c r="I146" s="137"/>
      <c r="J146" s="146">
        <f>BK146</f>
        <v>0</v>
      </c>
      <c r="L146" s="134"/>
      <c r="M146" s="139"/>
      <c r="N146" s="140"/>
      <c r="O146" s="140"/>
      <c r="P146" s="141">
        <f>SUM(P147:P148)</f>
        <v>0</v>
      </c>
      <c r="Q146" s="140"/>
      <c r="R146" s="141">
        <f>SUM(R147:R148)</f>
        <v>0</v>
      </c>
      <c r="S146" s="140"/>
      <c r="T146" s="142">
        <f>SUM(T147:T148)</f>
        <v>0</v>
      </c>
      <c r="AR146" s="135" t="s">
        <v>78</v>
      </c>
      <c r="AT146" s="143" t="s">
        <v>72</v>
      </c>
      <c r="AU146" s="143" t="s">
        <v>78</v>
      </c>
      <c r="AY146" s="135" t="s">
        <v>140</v>
      </c>
      <c r="BK146" s="144">
        <f>SUM(BK147:BK148)</f>
        <v>0</v>
      </c>
    </row>
    <row r="147" spans="1:65" s="2" customFormat="1" ht="16.5" customHeight="1">
      <c r="A147" s="29"/>
      <c r="B147" s="147"/>
      <c r="C147" s="148" t="s">
        <v>202</v>
      </c>
      <c r="D147" s="148" t="s">
        <v>142</v>
      </c>
      <c r="E147" s="149" t="s">
        <v>1177</v>
      </c>
      <c r="F147" s="150" t="s">
        <v>1178</v>
      </c>
      <c r="G147" s="151" t="s">
        <v>267</v>
      </c>
      <c r="H147" s="152">
        <v>1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39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88</v>
      </c>
      <c r="AT147" s="160" t="s">
        <v>142</v>
      </c>
      <c r="AU147" s="160" t="s">
        <v>82</v>
      </c>
      <c r="AY147" s="14" t="s">
        <v>140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82</v>
      </c>
      <c r="BK147" s="161">
        <f>ROUND(I147*H147,2)</f>
        <v>0</v>
      </c>
      <c r="BL147" s="14" t="s">
        <v>88</v>
      </c>
      <c r="BM147" s="160" t="s">
        <v>1179</v>
      </c>
    </row>
    <row r="148" spans="1:65" s="2" customFormat="1" ht="21.75" customHeight="1">
      <c r="A148" s="29"/>
      <c r="B148" s="147"/>
      <c r="C148" s="162" t="s">
        <v>206</v>
      </c>
      <c r="D148" s="162" t="s">
        <v>193</v>
      </c>
      <c r="E148" s="163" t="s">
        <v>1180</v>
      </c>
      <c r="F148" s="164" t="s">
        <v>1181</v>
      </c>
      <c r="G148" s="165" t="s">
        <v>267</v>
      </c>
      <c r="H148" s="166">
        <v>1</v>
      </c>
      <c r="I148" s="167"/>
      <c r="J148" s="168">
        <f>ROUND(I148*H148,2)</f>
        <v>0</v>
      </c>
      <c r="K148" s="169"/>
      <c r="L148" s="170"/>
      <c r="M148" s="171" t="s">
        <v>1</v>
      </c>
      <c r="N148" s="172" t="s">
        <v>39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167</v>
      </c>
      <c r="AT148" s="160" t="s">
        <v>193</v>
      </c>
      <c r="AU148" s="160" t="s">
        <v>82</v>
      </c>
      <c r="AY148" s="14" t="s">
        <v>140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82</v>
      </c>
      <c r="BK148" s="161">
        <f>ROUND(I148*H148,2)</f>
        <v>0</v>
      </c>
      <c r="BL148" s="14" t="s">
        <v>88</v>
      </c>
      <c r="BM148" s="160" t="s">
        <v>1182</v>
      </c>
    </row>
    <row r="149" spans="1:65" s="12" customFormat="1" ht="22.8" customHeight="1">
      <c r="B149" s="134"/>
      <c r="D149" s="135" t="s">
        <v>72</v>
      </c>
      <c r="E149" s="145" t="s">
        <v>167</v>
      </c>
      <c r="F149" s="145" t="s">
        <v>1183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SUM(P150:P163)</f>
        <v>0</v>
      </c>
      <c r="Q149" s="140"/>
      <c r="R149" s="141">
        <f>SUM(R150:R163)</f>
        <v>1.505E-3</v>
      </c>
      <c r="S149" s="140"/>
      <c r="T149" s="142">
        <f>SUM(T150:T163)</f>
        <v>0</v>
      </c>
      <c r="AR149" s="135" t="s">
        <v>78</v>
      </c>
      <c r="AT149" s="143" t="s">
        <v>72</v>
      </c>
      <c r="AU149" s="143" t="s">
        <v>78</v>
      </c>
      <c r="AY149" s="135" t="s">
        <v>140</v>
      </c>
      <c r="BK149" s="144">
        <f>SUM(BK150:BK163)</f>
        <v>0</v>
      </c>
    </row>
    <row r="150" spans="1:65" s="2" customFormat="1" ht="33" customHeight="1">
      <c r="A150" s="29"/>
      <c r="B150" s="147"/>
      <c r="C150" s="148" t="s">
        <v>211</v>
      </c>
      <c r="D150" s="148" t="s">
        <v>142</v>
      </c>
      <c r="E150" s="149" t="s">
        <v>1184</v>
      </c>
      <c r="F150" s="150" t="s">
        <v>1185</v>
      </c>
      <c r="G150" s="151" t="s">
        <v>250</v>
      </c>
      <c r="H150" s="152">
        <v>3.5</v>
      </c>
      <c r="I150" s="153"/>
      <c r="J150" s="154">
        <f t="shared" ref="J150:J163" si="10">ROUND(I150*H150,2)</f>
        <v>0</v>
      </c>
      <c r="K150" s="155"/>
      <c r="L150" s="30"/>
      <c r="M150" s="156" t="s">
        <v>1</v>
      </c>
      <c r="N150" s="157" t="s">
        <v>39</v>
      </c>
      <c r="O150" s="58"/>
      <c r="P150" s="158">
        <f t="shared" ref="P150:P163" si="11">O150*H150</f>
        <v>0</v>
      </c>
      <c r="Q150" s="158">
        <v>0</v>
      </c>
      <c r="R150" s="158">
        <f t="shared" ref="R150:R163" si="12">Q150*H150</f>
        <v>0</v>
      </c>
      <c r="S150" s="158">
        <v>0</v>
      </c>
      <c r="T150" s="159">
        <f t="shared" ref="T150:T163" si="1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88</v>
      </c>
      <c r="AT150" s="160" t="s">
        <v>142</v>
      </c>
      <c r="AU150" s="160" t="s">
        <v>82</v>
      </c>
      <c r="AY150" s="14" t="s">
        <v>140</v>
      </c>
      <c r="BE150" s="161">
        <f t="shared" ref="BE150:BE163" si="14">IF(N150="základná",J150,0)</f>
        <v>0</v>
      </c>
      <c r="BF150" s="161">
        <f t="shared" ref="BF150:BF163" si="15">IF(N150="znížená",J150,0)</f>
        <v>0</v>
      </c>
      <c r="BG150" s="161">
        <f t="shared" ref="BG150:BG163" si="16">IF(N150="zákl. prenesená",J150,0)</f>
        <v>0</v>
      </c>
      <c r="BH150" s="161">
        <f t="shared" ref="BH150:BH163" si="17">IF(N150="zníž. prenesená",J150,0)</f>
        <v>0</v>
      </c>
      <c r="BI150" s="161">
        <f t="shared" ref="BI150:BI163" si="18">IF(N150="nulová",J150,0)</f>
        <v>0</v>
      </c>
      <c r="BJ150" s="14" t="s">
        <v>82</v>
      </c>
      <c r="BK150" s="161">
        <f t="shared" ref="BK150:BK163" si="19">ROUND(I150*H150,2)</f>
        <v>0</v>
      </c>
      <c r="BL150" s="14" t="s">
        <v>88</v>
      </c>
      <c r="BM150" s="160" t="s">
        <v>1186</v>
      </c>
    </row>
    <row r="151" spans="1:65" s="2" customFormat="1" ht="24.15" customHeight="1">
      <c r="A151" s="29"/>
      <c r="B151" s="147"/>
      <c r="C151" s="162" t="s">
        <v>215</v>
      </c>
      <c r="D151" s="162" t="s">
        <v>193</v>
      </c>
      <c r="E151" s="163" t="s">
        <v>1187</v>
      </c>
      <c r="F151" s="164" t="s">
        <v>1188</v>
      </c>
      <c r="G151" s="165" t="s">
        <v>250</v>
      </c>
      <c r="H151" s="166">
        <v>3.5</v>
      </c>
      <c r="I151" s="167"/>
      <c r="J151" s="168">
        <f t="shared" si="10"/>
        <v>0</v>
      </c>
      <c r="K151" s="169"/>
      <c r="L151" s="170"/>
      <c r="M151" s="171" t="s">
        <v>1</v>
      </c>
      <c r="N151" s="172" t="s">
        <v>39</v>
      </c>
      <c r="O151" s="58"/>
      <c r="P151" s="158">
        <f t="shared" si="11"/>
        <v>0</v>
      </c>
      <c r="Q151" s="158">
        <v>4.2999999999999999E-4</v>
      </c>
      <c r="R151" s="158">
        <f t="shared" si="12"/>
        <v>1.505E-3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167</v>
      </c>
      <c r="AT151" s="160" t="s">
        <v>193</v>
      </c>
      <c r="AU151" s="160" t="s">
        <v>82</v>
      </c>
      <c r="AY151" s="14" t="s">
        <v>140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82</v>
      </c>
      <c r="BK151" s="161">
        <f t="shared" si="19"/>
        <v>0</v>
      </c>
      <c r="BL151" s="14" t="s">
        <v>88</v>
      </c>
      <c r="BM151" s="160" t="s">
        <v>1189</v>
      </c>
    </row>
    <row r="152" spans="1:65" s="2" customFormat="1" ht="24.15" customHeight="1">
      <c r="A152" s="29"/>
      <c r="B152" s="147"/>
      <c r="C152" s="148" t="s">
        <v>7</v>
      </c>
      <c r="D152" s="148" t="s">
        <v>142</v>
      </c>
      <c r="E152" s="149" t="s">
        <v>1190</v>
      </c>
      <c r="F152" s="150" t="s">
        <v>1191</v>
      </c>
      <c r="G152" s="151" t="s">
        <v>250</v>
      </c>
      <c r="H152" s="152">
        <v>51.134999999999998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39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88</v>
      </c>
      <c r="AT152" s="160" t="s">
        <v>142</v>
      </c>
      <c r="AU152" s="160" t="s">
        <v>82</v>
      </c>
      <c r="AY152" s="14" t="s">
        <v>140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82</v>
      </c>
      <c r="BK152" s="161">
        <f t="shared" si="19"/>
        <v>0</v>
      </c>
      <c r="BL152" s="14" t="s">
        <v>88</v>
      </c>
      <c r="BM152" s="160" t="s">
        <v>1192</v>
      </c>
    </row>
    <row r="153" spans="1:65" s="2" customFormat="1" ht="21.75" customHeight="1">
      <c r="A153" s="29"/>
      <c r="B153" s="147"/>
      <c r="C153" s="162" t="s">
        <v>222</v>
      </c>
      <c r="D153" s="162" t="s">
        <v>193</v>
      </c>
      <c r="E153" s="163" t="s">
        <v>1193</v>
      </c>
      <c r="F153" s="164" t="s">
        <v>1194</v>
      </c>
      <c r="G153" s="165" t="s">
        <v>250</v>
      </c>
      <c r="H153" s="166">
        <v>51.134999999999998</v>
      </c>
      <c r="I153" s="167"/>
      <c r="J153" s="168">
        <f t="shared" si="10"/>
        <v>0</v>
      </c>
      <c r="K153" s="169"/>
      <c r="L153" s="170"/>
      <c r="M153" s="171" t="s">
        <v>1</v>
      </c>
      <c r="N153" s="172" t="s">
        <v>39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167</v>
      </c>
      <c r="AT153" s="160" t="s">
        <v>193</v>
      </c>
      <c r="AU153" s="160" t="s">
        <v>82</v>
      </c>
      <c r="AY153" s="14" t="s">
        <v>140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82</v>
      </c>
      <c r="BK153" s="161">
        <f t="shared" si="19"/>
        <v>0</v>
      </c>
      <c r="BL153" s="14" t="s">
        <v>88</v>
      </c>
      <c r="BM153" s="160" t="s">
        <v>1195</v>
      </c>
    </row>
    <row r="154" spans="1:65" s="2" customFormat="1" ht="16.5" customHeight="1">
      <c r="A154" s="29"/>
      <c r="B154" s="147"/>
      <c r="C154" s="148" t="s">
        <v>226</v>
      </c>
      <c r="D154" s="148" t="s">
        <v>142</v>
      </c>
      <c r="E154" s="149" t="s">
        <v>1196</v>
      </c>
      <c r="F154" s="150" t="s">
        <v>1197</v>
      </c>
      <c r="G154" s="151" t="s">
        <v>267</v>
      </c>
      <c r="H154" s="152">
        <v>7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39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88</v>
      </c>
      <c r="AT154" s="160" t="s">
        <v>142</v>
      </c>
      <c r="AU154" s="160" t="s">
        <v>82</v>
      </c>
      <c r="AY154" s="14" t="s">
        <v>140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82</v>
      </c>
      <c r="BK154" s="161">
        <f t="shared" si="19"/>
        <v>0</v>
      </c>
      <c r="BL154" s="14" t="s">
        <v>88</v>
      </c>
      <c r="BM154" s="160" t="s">
        <v>1198</v>
      </c>
    </row>
    <row r="155" spans="1:65" s="2" customFormat="1" ht="21.75" customHeight="1">
      <c r="A155" s="29"/>
      <c r="B155" s="147"/>
      <c r="C155" s="162" t="s">
        <v>230</v>
      </c>
      <c r="D155" s="162" t="s">
        <v>193</v>
      </c>
      <c r="E155" s="163" t="s">
        <v>1199</v>
      </c>
      <c r="F155" s="164" t="s">
        <v>1200</v>
      </c>
      <c r="G155" s="165" t="s">
        <v>267</v>
      </c>
      <c r="H155" s="166">
        <v>7</v>
      </c>
      <c r="I155" s="167"/>
      <c r="J155" s="168">
        <f t="shared" si="10"/>
        <v>0</v>
      </c>
      <c r="K155" s="169"/>
      <c r="L155" s="170"/>
      <c r="M155" s="171" t="s">
        <v>1</v>
      </c>
      <c r="N155" s="172" t="s">
        <v>39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167</v>
      </c>
      <c r="AT155" s="160" t="s">
        <v>193</v>
      </c>
      <c r="AU155" s="160" t="s">
        <v>82</v>
      </c>
      <c r="AY155" s="14" t="s">
        <v>140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82</v>
      </c>
      <c r="BK155" s="161">
        <f t="shared" si="19"/>
        <v>0</v>
      </c>
      <c r="BL155" s="14" t="s">
        <v>88</v>
      </c>
      <c r="BM155" s="160" t="s">
        <v>1201</v>
      </c>
    </row>
    <row r="156" spans="1:65" s="2" customFormat="1" ht="16.5" customHeight="1">
      <c r="A156" s="29"/>
      <c r="B156" s="147"/>
      <c r="C156" s="148" t="s">
        <v>234</v>
      </c>
      <c r="D156" s="148" t="s">
        <v>142</v>
      </c>
      <c r="E156" s="149" t="s">
        <v>1202</v>
      </c>
      <c r="F156" s="150" t="s">
        <v>1203</v>
      </c>
      <c r="G156" s="151" t="s">
        <v>267</v>
      </c>
      <c r="H156" s="152">
        <v>1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39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88</v>
      </c>
      <c r="AT156" s="160" t="s">
        <v>142</v>
      </c>
      <c r="AU156" s="160" t="s">
        <v>82</v>
      </c>
      <c r="AY156" s="14" t="s">
        <v>140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82</v>
      </c>
      <c r="BK156" s="161">
        <f t="shared" si="19"/>
        <v>0</v>
      </c>
      <c r="BL156" s="14" t="s">
        <v>88</v>
      </c>
      <c r="BM156" s="160" t="s">
        <v>1204</v>
      </c>
    </row>
    <row r="157" spans="1:65" s="2" customFormat="1" ht="24.15" customHeight="1">
      <c r="A157" s="29"/>
      <c r="B157" s="147"/>
      <c r="C157" s="162" t="s">
        <v>238</v>
      </c>
      <c r="D157" s="162" t="s">
        <v>193</v>
      </c>
      <c r="E157" s="163" t="s">
        <v>1205</v>
      </c>
      <c r="F157" s="164" t="s">
        <v>1206</v>
      </c>
      <c r="G157" s="165" t="s">
        <v>267</v>
      </c>
      <c r="H157" s="166">
        <v>1</v>
      </c>
      <c r="I157" s="167"/>
      <c r="J157" s="168">
        <f t="shared" si="10"/>
        <v>0</v>
      </c>
      <c r="K157" s="169"/>
      <c r="L157" s="170"/>
      <c r="M157" s="171" t="s">
        <v>1</v>
      </c>
      <c r="N157" s="172" t="s">
        <v>39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167</v>
      </c>
      <c r="AT157" s="160" t="s">
        <v>193</v>
      </c>
      <c r="AU157" s="160" t="s">
        <v>82</v>
      </c>
      <c r="AY157" s="14" t="s">
        <v>140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82</v>
      </c>
      <c r="BK157" s="161">
        <f t="shared" si="19"/>
        <v>0</v>
      </c>
      <c r="BL157" s="14" t="s">
        <v>88</v>
      </c>
      <c r="BM157" s="160" t="s">
        <v>1207</v>
      </c>
    </row>
    <row r="158" spans="1:65" s="2" customFormat="1" ht="16.5" customHeight="1">
      <c r="A158" s="29"/>
      <c r="B158" s="147"/>
      <c r="C158" s="148" t="s">
        <v>243</v>
      </c>
      <c r="D158" s="148" t="s">
        <v>142</v>
      </c>
      <c r="E158" s="149" t="s">
        <v>1208</v>
      </c>
      <c r="F158" s="150" t="s">
        <v>1209</v>
      </c>
      <c r="G158" s="151" t="s">
        <v>267</v>
      </c>
      <c r="H158" s="152">
        <v>4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39</v>
      </c>
      <c r="O158" s="58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88</v>
      </c>
      <c r="AT158" s="160" t="s">
        <v>142</v>
      </c>
      <c r="AU158" s="160" t="s">
        <v>82</v>
      </c>
      <c r="AY158" s="14" t="s">
        <v>140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82</v>
      </c>
      <c r="BK158" s="161">
        <f t="shared" si="19"/>
        <v>0</v>
      </c>
      <c r="BL158" s="14" t="s">
        <v>88</v>
      </c>
      <c r="BM158" s="160" t="s">
        <v>1210</v>
      </c>
    </row>
    <row r="159" spans="1:65" s="2" customFormat="1" ht="24.15" customHeight="1">
      <c r="A159" s="29"/>
      <c r="B159" s="147"/>
      <c r="C159" s="162" t="s">
        <v>247</v>
      </c>
      <c r="D159" s="162" t="s">
        <v>193</v>
      </c>
      <c r="E159" s="163" t="s">
        <v>1211</v>
      </c>
      <c r="F159" s="164" t="s">
        <v>1212</v>
      </c>
      <c r="G159" s="165" t="s">
        <v>267</v>
      </c>
      <c r="H159" s="166">
        <v>4</v>
      </c>
      <c r="I159" s="167"/>
      <c r="J159" s="168">
        <f t="shared" si="10"/>
        <v>0</v>
      </c>
      <c r="K159" s="169"/>
      <c r="L159" s="170"/>
      <c r="M159" s="171" t="s">
        <v>1</v>
      </c>
      <c r="N159" s="172" t="s">
        <v>39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167</v>
      </c>
      <c r="AT159" s="160" t="s">
        <v>193</v>
      </c>
      <c r="AU159" s="160" t="s">
        <v>82</v>
      </c>
      <c r="AY159" s="14" t="s">
        <v>140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82</v>
      </c>
      <c r="BK159" s="161">
        <f t="shared" si="19"/>
        <v>0</v>
      </c>
      <c r="BL159" s="14" t="s">
        <v>88</v>
      </c>
      <c r="BM159" s="160" t="s">
        <v>1213</v>
      </c>
    </row>
    <row r="160" spans="1:65" s="2" customFormat="1" ht="24.15" customHeight="1">
      <c r="A160" s="29"/>
      <c r="B160" s="147"/>
      <c r="C160" s="148" t="s">
        <v>252</v>
      </c>
      <c r="D160" s="148" t="s">
        <v>142</v>
      </c>
      <c r="E160" s="149" t="s">
        <v>1214</v>
      </c>
      <c r="F160" s="150" t="s">
        <v>1215</v>
      </c>
      <c r="G160" s="151" t="s">
        <v>250</v>
      </c>
      <c r="H160" s="152">
        <v>3.6749999999999998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39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88</v>
      </c>
      <c r="AT160" s="160" t="s">
        <v>142</v>
      </c>
      <c r="AU160" s="160" t="s">
        <v>82</v>
      </c>
      <c r="AY160" s="14" t="s">
        <v>140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82</v>
      </c>
      <c r="BK160" s="161">
        <f t="shared" si="19"/>
        <v>0</v>
      </c>
      <c r="BL160" s="14" t="s">
        <v>88</v>
      </c>
      <c r="BM160" s="160" t="s">
        <v>1216</v>
      </c>
    </row>
    <row r="161" spans="1:65" s="2" customFormat="1" ht="24.15" customHeight="1">
      <c r="A161" s="29"/>
      <c r="B161" s="147"/>
      <c r="C161" s="148" t="s">
        <v>256</v>
      </c>
      <c r="D161" s="148" t="s">
        <v>142</v>
      </c>
      <c r="E161" s="149" t="s">
        <v>1217</v>
      </c>
      <c r="F161" s="150" t="s">
        <v>1218</v>
      </c>
      <c r="G161" s="151" t="s">
        <v>250</v>
      </c>
      <c r="H161" s="152">
        <v>3.6749999999999998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39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88</v>
      </c>
      <c r="AT161" s="160" t="s">
        <v>142</v>
      </c>
      <c r="AU161" s="160" t="s">
        <v>82</v>
      </c>
      <c r="AY161" s="14" t="s">
        <v>140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82</v>
      </c>
      <c r="BK161" s="161">
        <f t="shared" si="19"/>
        <v>0</v>
      </c>
      <c r="BL161" s="14" t="s">
        <v>88</v>
      </c>
      <c r="BM161" s="160" t="s">
        <v>1219</v>
      </c>
    </row>
    <row r="162" spans="1:65" s="2" customFormat="1" ht="16.5" customHeight="1">
      <c r="A162" s="29"/>
      <c r="B162" s="147"/>
      <c r="C162" s="148" t="s">
        <v>260</v>
      </c>
      <c r="D162" s="148" t="s">
        <v>142</v>
      </c>
      <c r="E162" s="149" t="s">
        <v>1220</v>
      </c>
      <c r="F162" s="150" t="s">
        <v>1221</v>
      </c>
      <c r="G162" s="151" t="s">
        <v>250</v>
      </c>
      <c r="H162" s="152">
        <v>51.134999999999998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39</v>
      </c>
      <c r="O162" s="58"/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88</v>
      </c>
      <c r="AT162" s="160" t="s">
        <v>142</v>
      </c>
      <c r="AU162" s="160" t="s">
        <v>82</v>
      </c>
      <c r="AY162" s="14" t="s">
        <v>140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82</v>
      </c>
      <c r="BK162" s="161">
        <f t="shared" si="19"/>
        <v>0</v>
      </c>
      <c r="BL162" s="14" t="s">
        <v>88</v>
      </c>
      <c r="BM162" s="160" t="s">
        <v>1222</v>
      </c>
    </row>
    <row r="163" spans="1:65" s="2" customFormat="1" ht="16.5" customHeight="1">
      <c r="A163" s="29"/>
      <c r="B163" s="147"/>
      <c r="C163" s="148" t="s">
        <v>264</v>
      </c>
      <c r="D163" s="148" t="s">
        <v>142</v>
      </c>
      <c r="E163" s="149" t="s">
        <v>1223</v>
      </c>
      <c r="F163" s="150" t="s">
        <v>1224</v>
      </c>
      <c r="G163" s="151" t="s">
        <v>250</v>
      </c>
      <c r="H163" s="152">
        <v>52.5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39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88</v>
      </c>
      <c r="AT163" s="160" t="s">
        <v>142</v>
      </c>
      <c r="AU163" s="160" t="s">
        <v>82</v>
      </c>
      <c r="AY163" s="14" t="s">
        <v>140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82</v>
      </c>
      <c r="BK163" s="161">
        <f t="shared" si="19"/>
        <v>0</v>
      </c>
      <c r="BL163" s="14" t="s">
        <v>88</v>
      </c>
      <c r="BM163" s="160" t="s">
        <v>1225</v>
      </c>
    </row>
    <row r="164" spans="1:65" s="12" customFormat="1" ht="22.8" customHeight="1">
      <c r="B164" s="134"/>
      <c r="D164" s="135" t="s">
        <v>72</v>
      </c>
      <c r="E164" s="145" t="s">
        <v>541</v>
      </c>
      <c r="F164" s="145" t="s">
        <v>646</v>
      </c>
      <c r="I164" s="137"/>
      <c r="J164" s="146">
        <f>BK164</f>
        <v>0</v>
      </c>
      <c r="L164" s="134"/>
      <c r="M164" s="139"/>
      <c r="N164" s="140"/>
      <c r="O164" s="140"/>
      <c r="P164" s="141">
        <f>P165</f>
        <v>0</v>
      </c>
      <c r="Q164" s="140"/>
      <c r="R164" s="141">
        <f>R165</f>
        <v>0</v>
      </c>
      <c r="S164" s="140"/>
      <c r="T164" s="142">
        <f>T165</f>
        <v>0</v>
      </c>
      <c r="AR164" s="135" t="s">
        <v>78</v>
      </c>
      <c r="AT164" s="143" t="s">
        <v>72</v>
      </c>
      <c r="AU164" s="143" t="s">
        <v>78</v>
      </c>
      <c r="AY164" s="135" t="s">
        <v>140</v>
      </c>
      <c r="BK164" s="144">
        <f>BK165</f>
        <v>0</v>
      </c>
    </row>
    <row r="165" spans="1:65" s="2" customFormat="1" ht="33" customHeight="1">
      <c r="A165" s="29"/>
      <c r="B165" s="147"/>
      <c r="C165" s="148" t="s">
        <v>269</v>
      </c>
      <c r="D165" s="148" t="s">
        <v>142</v>
      </c>
      <c r="E165" s="149" t="s">
        <v>1226</v>
      </c>
      <c r="F165" s="150" t="s">
        <v>1227</v>
      </c>
      <c r="G165" s="151" t="s">
        <v>186</v>
      </c>
      <c r="H165" s="152">
        <v>0.25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39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88</v>
      </c>
      <c r="AT165" s="160" t="s">
        <v>142</v>
      </c>
      <c r="AU165" s="160" t="s">
        <v>82</v>
      </c>
      <c r="AY165" s="14" t="s">
        <v>140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82</v>
      </c>
      <c r="BK165" s="161">
        <f>ROUND(I165*H165,2)</f>
        <v>0</v>
      </c>
      <c r="BL165" s="14" t="s">
        <v>88</v>
      </c>
      <c r="BM165" s="160" t="s">
        <v>1228</v>
      </c>
    </row>
    <row r="166" spans="1:65" s="12" customFormat="1" ht="25.95" customHeight="1">
      <c r="B166" s="134"/>
      <c r="D166" s="135" t="s">
        <v>72</v>
      </c>
      <c r="E166" s="136" t="s">
        <v>651</v>
      </c>
      <c r="F166" s="136" t="s">
        <v>652</v>
      </c>
      <c r="I166" s="137"/>
      <c r="J166" s="138">
        <f>BK166</f>
        <v>0</v>
      </c>
      <c r="L166" s="134"/>
      <c r="M166" s="139"/>
      <c r="N166" s="140"/>
      <c r="O166" s="140"/>
      <c r="P166" s="141">
        <f>P167+P181+P194+P216</f>
        <v>0</v>
      </c>
      <c r="Q166" s="140"/>
      <c r="R166" s="141">
        <f>R167+R181+R194+R216</f>
        <v>0</v>
      </c>
      <c r="S166" s="140"/>
      <c r="T166" s="142">
        <f>T167+T181+T194+T216</f>
        <v>0</v>
      </c>
      <c r="AR166" s="135" t="s">
        <v>82</v>
      </c>
      <c r="AT166" s="143" t="s">
        <v>72</v>
      </c>
      <c r="AU166" s="143" t="s">
        <v>73</v>
      </c>
      <c r="AY166" s="135" t="s">
        <v>140</v>
      </c>
      <c r="BK166" s="144">
        <f>BK167+BK181+BK194+BK216</f>
        <v>0</v>
      </c>
    </row>
    <row r="167" spans="1:65" s="12" customFormat="1" ht="22.8" customHeight="1">
      <c r="B167" s="134"/>
      <c r="D167" s="135" t="s">
        <v>72</v>
      </c>
      <c r="E167" s="145" t="s">
        <v>680</v>
      </c>
      <c r="F167" s="145" t="s">
        <v>681</v>
      </c>
      <c r="I167" s="137"/>
      <c r="J167" s="146">
        <f>BK167</f>
        <v>0</v>
      </c>
      <c r="L167" s="134"/>
      <c r="M167" s="139"/>
      <c r="N167" s="140"/>
      <c r="O167" s="140"/>
      <c r="P167" s="141">
        <f>SUM(P168:P180)</f>
        <v>0</v>
      </c>
      <c r="Q167" s="140"/>
      <c r="R167" s="141">
        <f>SUM(R168:R180)</f>
        <v>0</v>
      </c>
      <c r="S167" s="140"/>
      <c r="T167" s="142">
        <f>SUM(T168:T180)</f>
        <v>0</v>
      </c>
      <c r="AR167" s="135" t="s">
        <v>82</v>
      </c>
      <c r="AT167" s="143" t="s">
        <v>72</v>
      </c>
      <c r="AU167" s="143" t="s">
        <v>78</v>
      </c>
      <c r="AY167" s="135" t="s">
        <v>140</v>
      </c>
      <c r="BK167" s="144">
        <f>SUM(BK168:BK180)</f>
        <v>0</v>
      </c>
    </row>
    <row r="168" spans="1:65" s="2" customFormat="1" ht="24.15" customHeight="1">
      <c r="A168" s="29"/>
      <c r="B168" s="147"/>
      <c r="C168" s="148" t="s">
        <v>273</v>
      </c>
      <c r="D168" s="148" t="s">
        <v>142</v>
      </c>
      <c r="E168" s="149" t="s">
        <v>1229</v>
      </c>
      <c r="F168" s="150" t="s">
        <v>1230</v>
      </c>
      <c r="G168" s="151" t="s">
        <v>250</v>
      </c>
      <c r="H168" s="152">
        <v>53.024999999999999</v>
      </c>
      <c r="I168" s="153"/>
      <c r="J168" s="154">
        <f t="shared" ref="J168:J180" si="20">ROUND(I168*H168,2)</f>
        <v>0</v>
      </c>
      <c r="K168" s="155"/>
      <c r="L168" s="30"/>
      <c r="M168" s="156" t="s">
        <v>1</v>
      </c>
      <c r="N168" s="157" t="s">
        <v>39</v>
      </c>
      <c r="O168" s="58"/>
      <c r="P168" s="158">
        <f t="shared" ref="P168:P180" si="21">O168*H168</f>
        <v>0</v>
      </c>
      <c r="Q168" s="158">
        <v>0</v>
      </c>
      <c r="R168" s="158">
        <f t="shared" ref="R168:R180" si="22">Q168*H168</f>
        <v>0</v>
      </c>
      <c r="S168" s="158">
        <v>0</v>
      </c>
      <c r="T168" s="159">
        <f t="shared" ref="T168:T180" si="2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202</v>
      </c>
      <c r="AT168" s="160" t="s">
        <v>142</v>
      </c>
      <c r="AU168" s="160" t="s">
        <v>82</v>
      </c>
      <c r="AY168" s="14" t="s">
        <v>140</v>
      </c>
      <c r="BE168" s="161">
        <f t="shared" ref="BE168:BE180" si="24">IF(N168="základná",J168,0)</f>
        <v>0</v>
      </c>
      <c r="BF168" s="161">
        <f t="shared" ref="BF168:BF180" si="25">IF(N168="znížená",J168,0)</f>
        <v>0</v>
      </c>
      <c r="BG168" s="161">
        <f t="shared" ref="BG168:BG180" si="26">IF(N168="zákl. prenesená",J168,0)</f>
        <v>0</v>
      </c>
      <c r="BH168" s="161">
        <f t="shared" ref="BH168:BH180" si="27">IF(N168="zníž. prenesená",J168,0)</f>
        <v>0</v>
      </c>
      <c r="BI168" s="161">
        <f t="shared" ref="BI168:BI180" si="28">IF(N168="nulová",J168,0)</f>
        <v>0</v>
      </c>
      <c r="BJ168" s="14" t="s">
        <v>82</v>
      </c>
      <c r="BK168" s="161">
        <f t="shared" ref="BK168:BK180" si="29">ROUND(I168*H168,2)</f>
        <v>0</v>
      </c>
      <c r="BL168" s="14" t="s">
        <v>202</v>
      </c>
      <c r="BM168" s="160" t="s">
        <v>1231</v>
      </c>
    </row>
    <row r="169" spans="1:65" s="2" customFormat="1" ht="24.15" customHeight="1">
      <c r="A169" s="29"/>
      <c r="B169" s="147"/>
      <c r="C169" s="162" t="s">
        <v>277</v>
      </c>
      <c r="D169" s="162" t="s">
        <v>193</v>
      </c>
      <c r="E169" s="163" t="s">
        <v>1232</v>
      </c>
      <c r="F169" s="164" t="s">
        <v>1233</v>
      </c>
      <c r="G169" s="165" t="s">
        <v>250</v>
      </c>
      <c r="H169" s="166">
        <v>24.954000000000001</v>
      </c>
      <c r="I169" s="167"/>
      <c r="J169" s="168">
        <f t="shared" si="20"/>
        <v>0</v>
      </c>
      <c r="K169" s="169"/>
      <c r="L169" s="170"/>
      <c r="M169" s="171" t="s">
        <v>1</v>
      </c>
      <c r="N169" s="172" t="s">
        <v>39</v>
      </c>
      <c r="O169" s="58"/>
      <c r="P169" s="158">
        <f t="shared" si="21"/>
        <v>0</v>
      </c>
      <c r="Q169" s="158">
        <v>0</v>
      </c>
      <c r="R169" s="158">
        <f t="shared" si="22"/>
        <v>0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269</v>
      </c>
      <c r="AT169" s="160" t="s">
        <v>193</v>
      </c>
      <c r="AU169" s="160" t="s">
        <v>82</v>
      </c>
      <c r="AY169" s="14" t="s">
        <v>140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82</v>
      </c>
      <c r="BK169" s="161">
        <f t="shared" si="29"/>
        <v>0</v>
      </c>
      <c r="BL169" s="14" t="s">
        <v>202</v>
      </c>
      <c r="BM169" s="160" t="s">
        <v>1234</v>
      </c>
    </row>
    <row r="170" spans="1:65" s="2" customFormat="1" ht="24.15" customHeight="1">
      <c r="A170" s="29"/>
      <c r="B170" s="147"/>
      <c r="C170" s="162" t="s">
        <v>281</v>
      </c>
      <c r="D170" s="162" t="s">
        <v>193</v>
      </c>
      <c r="E170" s="163" t="s">
        <v>1235</v>
      </c>
      <c r="F170" s="164" t="s">
        <v>1236</v>
      </c>
      <c r="G170" s="165" t="s">
        <v>250</v>
      </c>
      <c r="H170" s="166">
        <v>29.131</v>
      </c>
      <c r="I170" s="167"/>
      <c r="J170" s="168">
        <f t="shared" si="20"/>
        <v>0</v>
      </c>
      <c r="K170" s="169"/>
      <c r="L170" s="170"/>
      <c r="M170" s="171" t="s">
        <v>1</v>
      </c>
      <c r="N170" s="172" t="s">
        <v>39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269</v>
      </c>
      <c r="AT170" s="160" t="s">
        <v>193</v>
      </c>
      <c r="AU170" s="160" t="s">
        <v>82</v>
      </c>
      <c r="AY170" s="14" t="s">
        <v>140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82</v>
      </c>
      <c r="BK170" s="161">
        <f t="shared" si="29"/>
        <v>0</v>
      </c>
      <c r="BL170" s="14" t="s">
        <v>202</v>
      </c>
      <c r="BM170" s="160" t="s">
        <v>1237</v>
      </c>
    </row>
    <row r="171" spans="1:65" s="2" customFormat="1" ht="24.15" customHeight="1">
      <c r="A171" s="29"/>
      <c r="B171" s="147"/>
      <c r="C171" s="148" t="s">
        <v>285</v>
      </c>
      <c r="D171" s="148" t="s">
        <v>142</v>
      </c>
      <c r="E171" s="149" t="s">
        <v>1238</v>
      </c>
      <c r="F171" s="150" t="s">
        <v>1239</v>
      </c>
      <c r="G171" s="151" t="s">
        <v>250</v>
      </c>
      <c r="H171" s="152">
        <v>28.14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39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202</v>
      </c>
      <c r="AT171" s="160" t="s">
        <v>142</v>
      </c>
      <c r="AU171" s="160" t="s">
        <v>82</v>
      </c>
      <c r="AY171" s="14" t="s">
        <v>140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82</v>
      </c>
      <c r="BK171" s="161">
        <f t="shared" si="29"/>
        <v>0</v>
      </c>
      <c r="BL171" s="14" t="s">
        <v>202</v>
      </c>
      <c r="BM171" s="160" t="s">
        <v>1240</v>
      </c>
    </row>
    <row r="172" spans="1:65" s="2" customFormat="1" ht="24.15" customHeight="1">
      <c r="A172" s="29"/>
      <c r="B172" s="147"/>
      <c r="C172" s="162" t="s">
        <v>289</v>
      </c>
      <c r="D172" s="162" t="s">
        <v>193</v>
      </c>
      <c r="E172" s="163" t="s">
        <v>1241</v>
      </c>
      <c r="F172" s="164" t="s">
        <v>1242</v>
      </c>
      <c r="G172" s="165" t="s">
        <v>250</v>
      </c>
      <c r="H172" s="166">
        <v>28.702999999999999</v>
      </c>
      <c r="I172" s="167"/>
      <c r="J172" s="168">
        <f t="shared" si="20"/>
        <v>0</v>
      </c>
      <c r="K172" s="169"/>
      <c r="L172" s="170"/>
      <c r="M172" s="171" t="s">
        <v>1</v>
      </c>
      <c r="N172" s="172" t="s">
        <v>39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269</v>
      </c>
      <c r="AT172" s="160" t="s">
        <v>193</v>
      </c>
      <c r="AU172" s="160" t="s">
        <v>82</v>
      </c>
      <c r="AY172" s="14" t="s">
        <v>140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82</v>
      </c>
      <c r="BK172" s="161">
        <f t="shared" si="29"/>
        <v>0</v>
      </c>
      <c r="BL172" s="14" t="s">
        <v>202</v>
      </c>
      <c r="BM172" s="160" t="s">
        <v>1243</v>
      </c>
    </row>
    <row r="173" spans="1:65" s="2" customFormat="1" ht="24.15" customHeight="1">
      <c r="A173" s="29"/>
      <c r="B173" s="147"/>
      <c r="C173" s="148" t="s">
        <v>293</v>
      </c>
      <c r="D173" s="148" t="s">
        <v>142</v>
      </c>
      <c r="E173" s="149" t="s">
        <v>1244</v>
      </c>
      <c r="F173" s="150" t="s">
        <v>1245</v>
      </c>
      <c r="G173" s="151" t="s">
        <v>250</v>
      </c>
      <c r="H173" s="152">
        <v>53.582000000000001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39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202</v>
      </c>
      <c r="AT173" s="160" t="s">
        <v>142</v>
      </c>
      <c r="AU173" s="160" t="s">
        <v>82</v>
      </c>
      <c r="AY173" s="14" t="s">
        <v>140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82</v>
      </c>
      <c r="BK173" s="161">
        <f t="shared" si="29"/>
        <v>0</v>
      </c>
      <c r="BL173" s="14" t="s">
        <v>202</v>
      </c>
      <c r="BM173" s="160" t="s">
        <v>1246</v>
      </c>
    </row>
    <row r="174" spans="1:65" s="2" customFormat="1" ht="24.15" customHeight="1">
      <c r="A174" s="29"/>
      <c r="B174" s="147"/>
      <c r="C174" s="162" t="s">
        <v>297</v>
      </c>
      <c r="D174" s="162" t="s">
        <v>193</v>
      </c>
      <c r="E174" s="163" t="s">
        <v>1247</v>
      </c>
      <c r="F174" s="164" t="s">
        <v>1248</v>
      </c>
      <c r="G174" s="165" t="s">
        <v>250</v>
      </c>
      <c r="H174" s="166">
        <v>52.051000000000002</v>
      </c>
      <c r="I174" s="167"/>
      <c r="J174" s="168">
        <f t="shared" si="20"/>
        <v>0</v>
      </c>
      <c r="K174" s="169"/>
      <c r="L174" s="170"/>
      <c r="M174" s="171" t="s">
        <v>1</v>
      </c>
      <c r="N174" s="172" t="s">
        <v>39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269</v>
      </c>
      <c r="AT174" s="160" t="s">
        <v>193</v>
      </c>
      <c r="AU174" s="160" t="s">
        <v>82</v>
      </c>
      <c r="AY174" s="14" t="s">
        <v>140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82</v>
      </c>
      <c r="BK174" s="161">
        <f t="shared" si="29"/>
        <v>0</v>
      </c>
      <c r="BL174" s="14" t="s">
        <v>202</v>
      </c>
      <c r="BM174" s="160" t="s">
        <v>1249</v>
      </c>
    </row>
    <row r="175" spans="1:65" s="2" customFormat="1" ht="21.75" customHeight="1">
      <c r="A175" s="29"/>
      <c r="B175" s="147"/>
      <c r="C175" s="148" t="s">
        <v>301</v>
      </c>
      <c r="D175" s="148" t="s">
        <v>142</v>
      </c>
      <c r="E175" s="149" t="s">
        <v>1250</v>
      </c>
      <c r="F175" s="150" t="s">
        <v>1251</v>
      </c>
      <c r="G175" s="151" t="s">
        <v>250</v>
      </c>
      <c r="H175" s="152">
        <v>43.328000000000003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39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202</v>
      </c>
      <c r="AT175" s="160" t="s">
        <v>142</v>
      </c>
      <c r="AU175" s="160" t="s">
        <v>82</v>
      </c>
      <c r="AY175" s="14" t="s">
        <v>140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82</v>
      </c>
      <c r="BK175" s="161">
        <f t="shared" si="29"/>
        <v>0</v>
      </c>
      <c r="BL175" s="14" t="s">
        <v>202</v>
      </c>
      <c r="BM175" s="160" t="s">
        <v>1252</v>
      </c>
    </row>
    <row r="176" spans="1:65" s="2" customFormat="1" ht="24.15" customHeight="1">
      <c r="A176" s="29"/>
      <c r="B176" s="147"/>
      <c r="C176" s="162" t="s">
        <v>305</v>
      </c>
      <c r="D176" s="162" t="s">
        <v>193</v>
      </c>
      <c r="E176" s="163" t="s">
        <v>1253</v>
      </c>
      <c r="F176" s="164" t="s">
        <v>1254</v>
      </c>
      <c r="G176" s="165" t="s">
        <v>250</v>
      </c>
      <c r="H176" s="166">
        <v>22.491</v>
      </c>
      <c r="I176" s="167"/>
      <c r="J176" s="168">
        <f t="shared" si="20"/>
        <v>0</v>
      </c>
      <c r="K176" s="169"/>
      <c r="L176" s="170"/>
      <c r="M176" s="171" t="s">
        <v>1</v>
      </c>
      <c r="N176" s="172" t="s">
        <v>39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269</v>
      </c>
      <c r="AT176" s="160" t="s">
        <v>193</v>
      </c>
      <c r="AU176" s="160" t="s">
        <v>82</v>
      </c>
      <c r="AY176" s="14" t="s">
        <v>140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82</v>
      </c>
      <c r="BK176" s="161">
        <f t="shared" si="29"/>
        <v>0</v>
      </c>
      <c r="BL176" s="14" t="s">
        <v>202</v>
      </c>
      <c r="BM176" s="160" t="s">
        <v>1255</v>
      </c>
    </row>
    <row r="177" spans="1:65" s="2" customFormat="1" ht="24.15" customHeight="1">
      <c r="A177" s="29"/>
      <c r="B177" s="147"/>
      <c r="C177" s="162" t="s">
        <v>309</v>
      </c>
      <c r="D177" s="162" t="s">
        <v>193</v>
      </c>
      <c r="E177" s="163" t="s">
        <v>1256</v>
      </c>
      <c r="F177" s="164" t="s">
        <v>1257</v>
      </c>
      <c r="G177" s="165" t="s">
        <v>250</v>
      </c>
      <c r="H177" s="166">
        <v>20.579000000000001</v>
      </c>
      <c r="I177" s="167"/>
      <c r="J177" s="168">
        <f t="shared" si="20"/>
        <v>0</v>
      </c>
      <c r="K177" s="169"/>
      <c r="L177" s="170"/>
      <c r="M177" s="171" t="s">
        <v>1</v>
      </c>
      <c r="N177" s="172" t="s">
        <v>39</v>
      </c>
      <c r="O177" s="58"/>
      <c r="P177" s="158">
        <f t="shared" si="21"/>
        <v>0</v>
      </c>
      <c r="Q177" s="158">
        <v>0</v>
      </c>
      <c r="R177" s="158">
        <f t="shared" si="22"/>
        <v>0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269</v>
      </c>
      <c r="AT177" s="160" t="s">
        <v>193</v>
      </c>
      <c r="AU177" s="160" t="s">
        <v>82</v>
      </c>
      <c r="AY177" s="14" t="s">
        <v>140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82</v>
      </c>
      <c r="BK177" s="161">
        <f t="shared" si="29"/>
        <v>0</v>
      </c>
      <c r="BL177" s="14" t="s">
        <v>202</v>
      </c>
      <c r="BM177" s="160" t="s">
        <v>1258</v>
      </c>
    </row>
    <row r="178" spans="1:65" s="2" customFormat="1" ht="21.75" customHeight="1">
      <c r="A178" s="29"/>
      <c r="B178" s="147"/>
      <c r="C178" s="148" t="s">
        <v>314</v>
      </c>
      <c r="D178" s="148" t="s">
        <v>142</v>
      </c>
      <c r="E178" s="149" t="s">
        <v>1259</v>
      </c>
      <c r="F178" s="150" t="s">
        <v>1260</v>
      </c>
      <c r="G178" s="151" t="s">
        <v>250</v>
      </c>
      <c r="H178" s="152">
        <v>3.0449999999999999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39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202</v>
      </c>
      <c r="AT178" s="160" t="s">
        <v>142</v>
      </c>
      <c r="AU178" s="160" t="s">
        <v>82</v>
      </c>
      <c r="AY178" s="14" t="s">
        <v>140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82</v>
      </c>
      <c r="BK178" s="161">
        <f t="shared" si="29"/>
        <v>0</v>
      </c>
      <c r="BL178" s="14" t="s">
        <v>202</v>
      </c>
      <c r="BM178" s="160" t="s">
        <v>1261</v>
      </c>
    </row>
    <row r="179" spans="1:65" s="2" customFormat="1" ht="24.15" customHeight="1">
      <c r="A179" s="29"/>
      <c r="B179" s="147"/>
      <c r="C179" s="162" t="s">
        <v>318</v>
      </c>
      <c r="D179" s="162" t="s">
        <v>193</v>
      </c>
      <c r="E179" s="163" t="s">
        <v>1262</v>
      </c>
      <c r="F179" s="164" t="s">
        <v>1263</v>
      </c>
      <c r="G179" s="165" t="s">
        <v>250</v>
      </c>
      <c r="H179" s="166">
        <v>3.1059999999999999</v>
      </c>
      <c r="I179" s="167"/>
      <c r="J179" s="168">
        <f t="shared" si="20"/>
        <v>0</v>
      </c>
      <c r="K179" s="169"/>
      <c r="L179" s="170"/>
      <c r="M179" s="171" t="s">
        <v>1</v>
      </c>
      <c r="N179" s="172" t="s">
        <v>39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269</v>
      </c>
      <c r="AT179" s="160" t="s">
        <v>193</v>
      </c>
      <c r="AU179" s="160" t="s">
        <v>82</v>
      </c>
      <c r="AY179" s="14" t="s">
        <v>140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82</v>
      </c>
      <c r="BK179" s="161">
        <f t="shared" si="29"/>
        <v>0</v>
      </c>
      <c r="BL179" s="14" t="s">
        <v>202</v>
      </c>
      <c r="BM179" s="160" t="s">
        <v>1264</v>
      </c>
    </row>
    <row r="180" spans="1:65" s="2" customFormat="1" ht="24.15" customHeight="1">
      <c r="A180" s="29"/>
      <c r="B180" s="147"/>
      <c r="C180" s="148" t="s">
        <v>322</v>
      </c>
      <c r="D180" s="148" t="s">
        <v>142</v>
      </c>
      <c r="E180" s="149" t="s">
        <v>1265</v>
      </c>
      <c r="F180" s="150" t="s">
        <v>1266</v>
      </c>
      <c r="G180" s="151" t="s">
        <v>678</v>
      </c>
      <c r="H180" s="173"/>
      <c r="I180" s="153"/>
      <c r="J180" s="154">
        <f t="shared" si="20"/>
        <v>0</v>
      </c>
      <c r="K180" s="155"/>
      <c r="L180" s="30"/>
      <c r="M180" s="156" t="s">
        <v>1</v>
      </c>
      <c r="N180" s="157" t="s">
        <v>39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202</v>
      </c>
      <c r="AT180" s="160" t="s">
        <v>142</v>
      </c>
      <c r="AU180" s="160" t="s">
        <v>82</v>
      </c>
      <c r="AY180" s="14" t="s">
        <v>140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82</v>
      </c>
      <c r="BK180" s="161">
        <f t="shared" si="29"/>
        <v>0</v>
      </c>
      <c r="BL180" s="14" t="s">
        <v>202</v>
      </c>
      <c r="BM180" s="160" t="s">
        <v>1267</v>
      </c>
    </row>
    <row r="181" spans="1:65" s="12" customFormat="1" ht="22.8" customHeight="1">
      <c r="B181" s="134"/>
      <c r="D181" s="135" t="s">
        <v>72</v>
      </c>
      <c r="E181" s="145" t="s">
        <v>1268</v>
      </c>
      <c r="F181" s="145" t="s">
        <v>1269</v>
      </c>
      <c r="I181" s="137"/>
      <c r="J181" s="146">
        <f>BK181</f>
        <v>0</v>
      </c>
      <c r="L181" s="134"/>
      <c r="M181" s="139"/>
      <c r="N181" s="140"/>
      <c r="O181" s="140"/>
      <c r="P181" s="141">
        <f>SUM(P182:P193)</f>
        <v>0</v>
      </c>
      <c r="Q181" s="140"/>
      <c r="R181" s="141">
        <f>SUM(R182:R193)</f>
        <v>0</v>
      </c>
      <c r="S181" s="140"/>
      <c r="T181" s="142">
        <f>SUM(T182:T193)</f>
        <v>0</v>
      </c>
      <c r="AR181" s="135" t="s">
        <v>82</v>
      </c>
      <c r="AT181" s="143" t="s">
        <v>72</v>
      </c>
      <c r="AU181" s="143" t="s">
        <v>78</v>
      </c>
      <c r="AY181" s="135" t="s">
        <v>140</v>
      </c>
      <c r="BK181" s="144">
        <f>SUM(BK182:BK193)</f>
        <v>0</v>
      </c>
    </row>
    <row r="182" spans="1:65" s="2" customFormat="1" ht="24.15" customHeight="1">
      <c r="A182" s="29"/>
      <c r="B182" s="147"/>
      <c r="C182" s="148" t="s">
        <v>326</v>
      </c>
      <c r="D182" s="148" t="s">
        <v>142</v>
      </c>
      <c r="E182" s="149" t="s">
        <v>1270</v>
      </c>
      <c r="F182" s="150" t="s">
        <v>1271</v>
      </c>
      <c r="G182" s="151" t="s">
        <v>250</v>
      </c>
      <c r="H182" s="152">
        <v>32.130000000000003</v>
      </c>
      <c r="I182" s="153"/>
      <c r="J182" s="154">
        <f t="shared" ref="J182:J193" si="30">ROUND(I182*H182,2)</f>
        <v>0</v>
      </c>
      <c r="K182" s="155"/>
      <c r="L182" s="30"/>
      <c r="M182" s="156" t="s">
        <v>1</v>
      </c>
      <c r="N182" s="157" t="s">
        <v>39</v>
      </c>
      <c r="O182" s="58"/>
      <c r="P182" s="158">
        <f t="shared" ref="P182:P193" si="31">O182*H182</f>
        <v>0</v>
      </c>
      <c r="Q182" s="158">
        <v>0</v>
      </c>
      <c r="R182" s="158">
        <f t="shared" ref="R182:R193" si="32">Q182*H182</f>
        <v>0</v>
      </c>
      <c r="S182" s="158">
        <v>0</v>
      </c>
      <c r="T182" s="159">
        <f t="shared" ref="T182:T193" si="33"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202</v>
      </c>
      <c r="AT182" s="160" t="s">
        <v>142</v>
      </c>
      <c r="AU182" s="160" t="s">
        <v>82</v>
      </c>
      <c r="AY182" s="14" t="s">
        <v>140</v>
      </c>
      <c r="BE182" s="161">
        <f t="shared" ref="BE182:BE193" si="34">IF(N182="základná",J182,0)</f>
        <v>0</v>
      </c>
      <c r="BF182" s="161">
        <f t="shared" ref="BF182:BF193" si="35">IF(N182="znížená",J182,0)</f>
        <v>0</v>
      </c>
      <c r="BG182" s="161">
        <f t="shared" ref="BG182:BG193" si="36">IF(N182="zákl. prenesená",J182,0)</f>
        <v>0</v>
      </c>
      <c r="BH182" s="161">
        <f t="shared" ref="BH182:BH193" si="37">IF(N182="zníž. prenesená",J182,0)</f>
        <v>0</v>
      </c>
      <c r="BI182" s="161">
        <f t="shared" ref="BI182:BI193" si="38">IF(N182="nulová",J182,0)</f>
        <v>0</v>
      </c>
      <c r="BJ182" s="14" t="s">
        <v>82</v>
      </c>
      <c r="BK182" s="161">
        <f t="shared" ref="BK182:BK193" si="39">ROUND(I182*H182,2)</f>
        <v>0</v>
      </c>
      <c r="BL182" s="14" t="s">
        <v>202</v>
      </c>
      <c r="BM182" s="160" t="s">
        <v>1272</v>
      </c>
    </row>
    <row r="183" spans="1:65" s="2" customFormat="1" ht="24.15" customHeight="1">
      <c r="A183" s="29"/>
      <c r="B183" s="147"/>
      <c r="C183" s="148" t="s">
        <v>330</v>
      </c>
      <c r="D183" s="148" t="s">
        <v>142</v>
      </c>
      <c r="E183" s="149" t="s">
        <v>1273</v>
      </c>
      <c r="F183" s="150" t="s">
        <v>1274</v>
      </c>
      <c r="G183" s="151" t="s">
        <v>250</v>
      </c>
      <c r="H183" s="152">
        <v>3.1970000000000001</v>
      </c>
      <c r="I183" s="153"/>
      <c r="J183" s="154">
        <f t="shared" si="30"/>
        <v>0</v>
      </c>
      <c r="K183" s="155"/>
      <c r="L183" s="30"/>
      <c r="M183" s="156" t="s">
        <v>1</v>
      </c>
      <c r="N183" s="157" t="s">
        <v>39</v>
      </c>
      <c r="O183" s="58"/>
      <c r="P183" s="158">
        <f t="shared" si="31"/>
        <v>0</v>
      </c>
      <c r="Q183" s="158">
        <v>0</v>
      </c>
      <c r="R183" s="158">
        <f t="shared" si="32"/>
        <v>0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202</v>
      </c>
      <c r="AT183" s="160" t="s">
        <v>142</v>
      </c>
      <c r="AU183" s="160" t="s">
        <v>82</v>
      </c>
      <c r="AY183" s="14" t="s">
        <v>140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82</v>
      </c>
      <c r="BK183" s="161">
        <f t="shared" si="39"/>
        <v>0</v>
      </c>
      <c r="BL183" s="14" t="s">
        <v>202</v>
      </c>
      <c r="BM183" s="160" t="s">
        <v>1275</v>
      </c>
    </row>
    <row r="184" spans="1:65" s="2" customFormat="1" ht="24.15" customHeight="1">
      <c r="A184" s="29"/>
      <c r="B184" s="147"/>
      <c r="C184" s="148" t="s">
        <v>334</v>
      </c>
      <c r="D184" s="148" t="s">
        <v>142</v>
      </c>
      <c r="E184" s="149" t="s">
        <v>1276</v>
      </c>
      <c r="F184" s="150" t="s">
        <v>1277</v>
      </c>
      <c r="G184" s="151" t="s">
        <v>250</v>
      </c>
      <c r="H184" s="152">
        <v>16.757999999999999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39</v>
      </c>
      <c r="O184" s="58"/>
      <c r="P184" s="158">
        <f t="shared" si="31"/>
        <v>0</v>
      </c>
      <c r="Q184" s="158">
        <v>0</v>
      </c>
      <c r="R184" s="158">
        <f t="shared" si="32"/>
        <v>0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202</v>
      </c>
      <c r="AT184" s="160" t="s">
        <v>142</v>
      </c>
      <c r="AU184" s="160" t="s">
        <v>82</v>
      </c>
      <c r="AY184" s="14" t="s">
        <v>140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82</v>
      </c>
      <c r="BK184" s="161">
        <f t="shared" si="39"/>
        <v>0</v>
      </c>
      <c r="BL184" s="14" t="s">
        <v>202</v>
      </c>
      <c r="BM184" s="160" t="s">
        <v>1278</v>
      </c>
    </row>
    <row r="185" spans="1:65" s="2" customFormat="1" ht="37.799999999999997" customHeight="1">
      <c r="A185" s="29"/>
      <c r="B185" s="147"/>
      <c r="C185" s="162" t="s">
        <v>338</v>
      </c>
      <c r="D185" s="162" t="s">
        <v>193</v>
      </c>
      <c r="E185" s="163" t="s">
        <v>1279</v>
      </c>
      <c r="F185" s="164" t="s">
        <v>1280</v>
      </c>
      <c r="G185" s="165" t="s">
        <v>267</v>
      </c>
      <c r="H185" s="166">
        <v>2</v>
      </c>
      <c r="I185" s="167"/>
      <c r="J185" s="168">
        <f t="shared" si="30"/>
        <v>0</v>
      </c>
      <c r="K185" s="169"/>
      <c r="L185" s="170"/>
      <c r="M185" s="171" t="s">
        <v>1</v>
      </c>
      <c r="N185" s="172" t="s">
        <v>39</v>
      </c>
      <c r="O185" s="58"/>
      <c r="P185" s="158">
        <f t="shared" si="31"/>
        <v>0</v>
      </c>
      <c r="Q185" s="158">
        <v>0</v>
      </c>
      <c r="R185" s="158">
        <f t="shared" si="32"/>
        <v>0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269</v>
      </c>
      <c r="AT185" s="160" t="s">
        <v>193</v>
      </c>
      <c r="AU185" s="160" t="s">
        <v>82</v>
      </c>
      <c r="AY185" s="14" t="s">
        <v>140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82</v>
      </c>
      <c r="BK185" s="161">
        <f t="shared" si="39"/>
        <v>0</v>
      </c>
      <c r="BL185" s="14" t="s">
        <v>202</v>
      </c>
      <c r="BM185" s="160" t="s">
        <v>1281</v>
      </c>
    </row>
    <row r="186" spans="1:65" s="2" customFormat="1" ht="21.75" customHeight="1">
      <c r="A186" s="29"/>
      <c r="B186" s="147"/>
      <c r="C186" s="148" t="s">
        <v>342</v>
      </c>
      <c r="D186" s="148" t="s">
        <v>142</v>
      </c>
      <c r="E186" s="149" t="s">
        <v>1282</v>
      </c>
      <c r="F186" s="150" t="s">
        <v>1283</v>
      </c>
      <c r="G186" s="151" t="s">
        <v>267</v>
      </c>
      <c r="H186" s="152">
        <v>2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39</v>
      </c>
      <c r="O186" s="58"/>
      <c r="P186" s="158">
        <f t="shared" si="31"/>
        <v>0</v>
      </c>
      <c r="Q186" s="158">
        <v>0</v>
      </c>
      <c r="R186" s="158">
        <f t="shared" si="32"/>
        <v>0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202</v>
      </c>
      <c r="AT186" s="160" t="s">
        <v>142</v>
      </c>
      <c r="AU186" s="160" t="s">
        <v>82</v>
      </c>
      <c r="AY186" s="14" t="s">
        <v>140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82</v>
      </c>
      <c r="BK186" s="161">
        <f t="shared" si="39"/>
        <v>0</v>
      </c>
      <c r="BL186" s="14" t="s">
        <v>202</v>
      </c>
      <c r="BM186" s="160" t="s">
        <v>1284</v>
      </c>
    </row>
    <row r="187" spans="1:65" s="2" customFormat="1" ht="24.15" customHeight="1">
      <c r="A187" s="29"/>
      <c r="B187" s="147"/>
      <c r="C187" s="148" t="s">
        <v>346</v>
      </c>
      <c r="D187" s="148" t="s">
        <v>142</v>
      </c>
      <c r="E187" s="149" t="s">
        <v>1285</v>
      </c>
      <c r="F187" s="150" t="s">
        <v>1286</v>
      </c>
      <c r="G187" s="151" t="s">
        <v>267</v>
      </c>
      <c r="H187" s="152">
        <v>2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39</v>
      </c>
      <c r="O187" s="58"/>
      <c r="P187" s="158">
        <f t="shared" si="31"/>
        <v>0</v>
      </c>
      <c r="Q187" s="158">
        <v>0</v>
      </c>
      <c r="R187" s="158">
        <f t="shared" si="32"/>
        <v>0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202</v>
      </c>
      <c r="AT187" s="160" t="s">
        <v>142</v>
      </c>
      <c r="AU187" s="160" t="s">
        <v>82</v>
      </c>
      <c r="AY187" s="14" t="s">
        <v>140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82</v>
      </c>
      <c r="BK187" s="161">
        <f t="shared" si="39"/>
        <v>0</v>
      </c>
      <c r="BL187" s="14" t="s">
        <v>202</v>
      </c>
      <c r="BM187" s="160" t="s">
        <v>1287</v>
      </c>
    </row>
    <row r="188" spans="1:65" s="2" customFormat="1" ht="37.799999999999997" customHeight="1">
      <c r="A188" s="29"/>
      <c r="B188" s="147"/>
      <c r="C188" s="162" t="s">
        <v>350</v>
      </c>
      <c r="D188" s="162" t="s">
        <v>193</v>
      </c>
      <c r="E188" s="163" t="s">
        <v>1288</v>
      </c>
      <c r="F188" s="164" t="s">
        <v>1289</v>
      </c>
      <c r="G188" s="165" t="s">
        <v>267</v>
      </c>
      <c r="H188" s="166">
        <v>2</v>
      </c>
      <c r="I188" s="167"/>
      <c r="J188" s="168">
        <f t="shared" si="30"/>
        <v>0</v>
      </c>
      <c r="K188" s="169"/>
      <c r="L188" s="170"/>
      <c r="M188" s="171" t="s">
        <v>1</v>
      </c>
      <c r="N188" s="172" t="s">
        <v>39</v>
      </c>
      <c r="O188" s="58"/>
      <c r="P188" s="158">
        <f t="shared" si="31"/>
        <v>0</v>
      </c>
      <c r="Q188" s="158">
        <v>0</v>
      </c>
      <c r="R188" s="158">
        <f t="shared" si="32"/>
        <v>0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269</v>
      </c>
      <c r="AT188" s="160" t="s">
        <v>193</v>
      </c>
      <c r="AU188" s="160" t="s">
        <v>82</v>
      </c>
      <c r="AY188" s="14" t="s">
        <v>140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82</v>
      </c>
      <c r="BK188" s="161">
        <f t="shared" si="39"/>
        <v>0</v>
      </c>
      <c r="BL188" s="14" t="s">
        <v>202</v>
      </c>
      <c r="BM188" s="160" t="s">
        <v>1290</v>
      </c>
    </row>
    <row r="189" spans="1:65" s="2" customFormat="1" ht="24.15" customHeight="1">
      <c r="A189" s="29"/>
      <c r="B189" s="147"/>
      <c r="C189" s="148" t="s">
        <v>354</v>
      </c>
      <c r="D189" s="148" t="s">
        <v>142</v>
      </c>
      <c r="E189" s="149" t="s">
        <v>1291</v>
      </c>
      <c r="F189" s="150" t="s">
        <v>1292</v>
      </c>
      <c r="G189" s="151" t="s">
        <v>267</v>
      </c>
      <c r="H189" s="152">
        <v>1</v>
      </c>
      <c r="I189" s="153"/>
      <c r="J189" s="154">
        <f t="shared" si="30"/>
        <v>0</v>
      </c>
      <c r="K189" s="155"/>
      <c r="L189" s="30"/>
      <c r="M189" s="156" t="s">
        <v>1</v>
      </c>
      <c r="N189" s="157" t="s">
        <v>39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202</v>
      </c>
      <c r="AT189" s="160" t="s">
        <v>142</v>
      </c>
      <c r="AU189" s="160" t="s">
        <v>82</v>
      </c>
      <c r="AY189" s="14" t="s">
        <v>140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82</v>
      </c>
      <c r="BK189" s="161">
        <f t="shared" si="39"/>
        <v>0</v>
      </c>
      <c r="BL189" s="14" t="s">
        <v>202</v>
      </c>
      <c r="BM189" s="160" t="s">
        <v>1293</v>
      </c>
    </row>
    <row r="190" spans="1:65" s="2" customFormat="1" ht="24.15" customHeight="1">
      <c r="A190" s="29"/>
      <c r="B190" s="147"/>
      <c r="C190" s="162" t="s">
        <v>358</v>
      </c>
      <c r="D190" s="162" t="s">
        <v>193</v>
      </c>
      <c r="E190" s="163" t="s">
        <v>1294</v>
      </c>
      <c r="F190" s="164" t="s">
        <v>1295</v>
      </c>
      <c r="G190" s="165" t="s">
        <v>267</v>
      </c>
      <c r="H190" s="166">
        <v>1</v>
      </c>
      <c r="I190" s="167"/>
      <c r="J190" s="168">
        <f t="shared" si="30"/>
        <v>0</v>
      </c>
      <c r="K190" s="169"/>
      <c r="L190" s="170"/>
      <c r="M190" s="171" t="s">
        <v>1</v>
      </c>
      <c r="N190" s="172" t="s">
        <v>39</v>
      </c>
      <c r="O190" s="58"/>
      <c r="P190" s="158">
        <f t="shared" si="31"/>
        <v>0</v>
      </c>
      <c r="Q190" s="158">
        <v>0</v>
      </c>
      <c r="R190" s="158">
        <f t="shared" si="32"/>
        <v>0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269</v>
      </c>
      <c r="AT190" s="160" t="s">
        <v>193</v>
      </c>
      <c r="AU190" s="160" t="s">
        <v>82</v>
      </c>
      <c r="AY190" s="14" t="s">
        <v>140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82</v>
      </c>
      <c r="BK190" s="161">
        <f t="shared" si="39"/>
        <v>0</v>
      </c>
      <c r="BL190" s="14" t="s">
        <v>202</v>
      </c>
      <c r="BM190" s="160" t="s">
        <v>1296</v>
      </c>
    </row>
    <row r="191" spans="1:65" s="2" customFormat="1" ht="24.15" customHeight="1">
      <c r="A191" s="29"/>
      <c r="B191" s="147"/>
      <c r="C191" s="148" t="s">
        <v>363</v>
      </c>
      <c r="D191" s="148" t="s">
        <v>142</v>
      </c>
      <c r="E191" s="149" t="s">
        <v>1297</v>
      </c>
      <c r="F191" s="150" t="s">
        <v>1298</v>
      </c>
      <c r="G191" s="151" t="s">
        <v>250</v>
      </c>
      <c r="H191" s="152">
        <v>51.134999999999998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39</v>
      </c>
      <c r="O191" s="58"/>
      <c r="P191" s="158">
        <f t="shared" si="31"/>
        <v>0</v>
      </c>
      <c r="Q191" s="158">
        <v>0</v>
      </c>
      <c r="R191" s="158">
        <f t="shared" si="32"/>
        <v>0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202</v>
      </c>
      <c r="AT191" s="160" t="s">
        <v>142</v>
      </c>
      <c r="AU191" s="160" t="s">
        <v>82</v>
      </c>
      <c r="AY191" s="14" t="s">
        <v>140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82</v>
      </c>
      <c r="BK191" s="161">
        <f t="shared" si="39"/>
        <v>0</v>
      </c>
      <c r="BL191" s="14" t="s">
        <v>202</v>
      </c>
      <c r="BM191" s="160" t="s">
        <v>1299</v>
      </c>
    </row>
    <row r="192" spans="1:65" s="2" customFormat="1" ht="24.15" customHeight="1">
      <c r="A192" s="29"/>
      <c r="B192" s="147"/>
      <c r="C192" s="148" t="s">
        <v>367</v>
      </c>
      <c r="D192" s="148" t="s">
        <v>142</v>
      </c>
      <c r="E192" s="149" t="s">
        <v>1300</v>
      </c>
      <c r="F192" s="150" t="s">
        <v>1301</v>
      </c>
      <c r="G192" s="151" t="s">
        <v>250</v>
      </c>
      <c r="H192" s="152">
        <v>51.134999999999998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39</v>
      </c>
      <c r="O192" s="58"/>
      <c r="P192" s="158">
        <f t="shared" si="31"/>
        <v>0</v>
      </c>
      <c r="Q192" s="158">
        <v>0</v>
      </c>
      <c r="R192" s="158">
        <f t="shared" si="32"/>
        <v>0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202</v>
      </c>
      <c r="AT192" s="160" t="s">
        <v>142</v>
      </c>
      <c r="AU192" s="160" t="s">
        <v>82</v>
      </c>
      <c r="AY192" s="14" t="s">
        <v>140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82</v>
      </c>
      <c r="BK192" s="161">
        <f t="shared" si="39"/>
        <v>0</v>
      </c>
      <c r="BL192" s="14" t="s">
        <v>202</v>
      </c>
      <c r="BM192" s="160" t="s">
        <v>1302</v>
      </c>
    </row>
    <row r="193" spans="1:65" s="2" customFormat="1" ht="24.15" customHeight="1">
      <c r="A193" s="29"/>
      <c r="B193" s="147"/>
      <c r="C193" s="148" t="s">
        <v>371</v>
      </c>
      <c r="D193" s="148" t="s">
        <v>142</v>
      </c>
      <c r="E193" s="149" t="s">
        <v>1303</v>
      </c>
      <c r="F193" s="150" t="s">
        <v>1304</v>
      </c>
      <c r="G193" s="151" t="s">
        <v>678</v>
      </c>
      <c r="H193" s="173"/>
      <c r="I193" s="153"/>
      <c r="J193" s="154">
        <f t="shared" si="30"/>
        <v>0</v>
      </c>
      <c r="K193" s="155"/>
      <c r="L193" s="30"/>
      <c r="M193" s="156" t="s">
        <v>1</v>
      </c>
      <c r="N193" s="157" t="s">
        <v>39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202</v>
      </c>
      <c r="AT193" s="160" t="s">
        <v>142</v>
      </c>
      <c r="AU193" s="160" t="s">
        <v>82</v>
      </c>
      <c r="AY193" s="14" t="s">
        <v>140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82</v>
      </c>
      <c r="BK193" s="161">
        <f t="shared" si="39"/>
        <v>0</v>
      </c>
      <c r="BL193" s="14" t="s">
        <v>202</v>
      </c>
      <c r="BM193" s="160" t="s">
        <v>1305</v>
      </c>
    </row>
    <row r="194" spans="1:65" s="12" customFormat="1" ht="22.8" customHeight="1">
      <c r="B194" s="134"/>
      <c r="D194" s="135" t="s">
        <v>72</v>
      </c>
      <c r="E194" s="145" t="s">
        <v>1306</v>
      </c>
      <c r="F194" s="145" t="s">
        <v>1307</v>
      </c>
      <c r="I194" s="137"/>
      <c r="J194" s="146">
        <f>BK194</f>
        <v>0</v>
      </c>
      <c r="L194" s="134"/>
      <c r="M194" s="139"/>
      <c r="N194" s="140"/>
      <c r="O194" s="140"/>
      <c r="P194" s="141">
        <f>SUM(P195:P215)</f>
        <v>0</v>
      </c>
      <c r="Q194" s="140"/>
      <c r="R194" s="141">
        <f>SUM(R195:R215)</f>
        <v>0</v>
      </c>
      <c r="S194" s="140"/>
      <c r="T194" s="142">
        <f>SUM(T195:T215)</f>
        <v>0</v>
      </c>
      <c r="AR194" s="135" t="s">
        <v>82</v>
      </c>
      <c r="AT194" s="143" t="s">
        <v>72</v>
      </c>
      <c r="AU194" s="143" t="s">
        <v>78</v>
      </c>
      <c r="AY194" s="135" t="s">
        <v>140</v>
      </c>
      <c r="BK194" s="144">
        <f>SUM(BK195:BK215)</f>
        <v>0</v>
      </c>
    </row>
    <row r="195" spans="1:65" s="2" customFormat="1" ht="24.15" customHeight="1">
      <c r="A195" s="29"/>
      <c r="B195" s="147"/>
      <c r="C195" s="148" t="s">
        <v>376</v>
      </c>
      <c r="D195" s="148" t="s">
        <v>142</v>
      </c>
      <c r="E195" s="149" t="s">
        <v>1308</v>
      </c>
      <c r="F195" s="150" t="s">
        <v>1309</v>
      </c>
      <c r="G195" s="151" t="s">
        <v>250</v>
      </c>
      <c r="H195" s="152">
        <v>75.495000000000005</v>
      </c>
      <c r="I195" s="153"/>
      <c r="J195" s="154">
        <f t="shared" ref="J195:J215" si="40">ROUND(I195*H195,2)</f>
        <v>0</v>
      </c>
      <c r="K195" s="155"/>
      <c r="L195" s="30"/>
      <c r="M195" s="156" t="s">
        <v>1</v>
      </c>
      <c r="N195" s="157" t="s">
        <v>39</v>
      </c>
      <c r="O195" s="58"/>
      <c r="P195" s="158">
        <f t="shared" ref="P195:P215" si="41">O195*H195</f>
        <v>0</v>
      </c>
      <c r="Q195" s="158">
        <v>0</v>
      </c>
      <c r="R195" s="158">
        <f t="shared" ref="R195:R215" si="42">Q195*H195</f>
        <v>0</v>
      </c>
      <c r="S195" s="158">
        <v>0</v>
      </c>
      <c r="T195" s="159">
        <f t="shared" ref="T195:T215" si="4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202</v>
      </c>
      <c r="AT195" s="160" t="s">
        <v>142</v>
      </c>
      <c r="AU195" s="160" t="s">
        <v>82</v>
      </c>
      <c r="AY195" s="14" t="s">
        <v>140</v>
      </c>
      <c r="BE195" s="161">
        <f t="shared" ref="BE195:BE215" si="44">IF(N195="základná",J195,0)</f>
        <v>0</v>
      </c>
      <c r="BF195" s="161">
        <f t="shared" ref="BF195:BF215" si="45">IF(N195="znížená",J195,0)</f>
        <v>0</v>
      </c>
      <c r="BG195" s="161">
        <f t="shared" ref="BG195:BG215" si="46">IF(N195="zákl. prenesená",J195,0)</f>
        <v>0</v>
      </c>
      <c r="BH195" s="161">
        <f t="shared" ref="BH195:BH215" si="47">IF(N195="zníž. prenesená",J195,0)</f>
        <v>0</v>
      </c>
      <c r="BI195" s="161">
        <f t="shared" ref="BI195:BI215" si="48">IF(N195="nulová",J195,0)</f>
        <v>0</v>
      </c>
      <c r="BJ195" s="14" t="s">
        <v>82</v>
      </c>
      <c r="BK195" s="161">
        <f t="shared" ref="BK195:BK215" si="49">ROUND(I195*H195,2)</f>
        <v>0</v>
      </c>
      <c r="BL195" s="14" t="s">
        <v>202</v>
      </c>
      <c r="BM195" s="160" t="s">
        <v>1310</v>
      </c>
    </row>
    <row r="196" spans="1:65" s="2" customFormat="1" ht="24.15" customHeight="1">
      <c r="A196" s="29"/>
      <c r="B196" s="147"/>
      <c r="C196" s="148" t="s">
        <v>380</v>
      </c>
      <c r="D196" s="148" t="s">
        <v>142</v>
      </c>
      <c r="E196" s="149" t="s">
        <v>1311</v>
      </c>
      <c r="F196" s="150" t="s">
        <v>1312</v>
      </c>
      <c r="G196" s="151" t="s">
        <v>250</v>
      </c>
      <c r="H196" s="152">
        <v>50.61</v>
      </c>
      <c r="I196" s="153"/>
      <c r="J196" s="154">
        <f t="shared" si="40"/>
        <v>0</v>
      </c>
      <c r="K196" s="155"/>
      <c r="L196" s="30"/>
      <c r="M196" s="156" t="s">
        <v>1</v>
      </c>
      <c r="N196" s="157" t="s">
        <v>39</v>
      </c>
      <c r="O196" s="58"/>
      <c r="P196" s="158">
        <f t="shared" si="41"/>
        <v>0</v>
      </c>
      <c r="Q196" s="158">
        <v>0</v>
      </c>
      <c r="R196" s="158">
        <f t="shared" si="42"/>
        <v>0</v>
      </c>
      <c r="S196" s="158">
        <v>0</v>
      </c>
      <c r="T196" s="159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202</v>
      </c>
      <c r="AT196" s="160" t="s">
        <v>142</v>
      </c>
      <c r="AU196" s="160" t="s">
        <v>82</v>
      </c>
      <c r="AY196" s="14" t="s">
        <v>140</v>
      </c>
      <c r="BE196" s="161">
        <f t="shared" si="44"/>
        <v>0</v>
      </c>
      <c r="BF196" s="161">
        <f t="shared" si="45"/>
        <v>0</v>
      </c>
      <c r="BG196" s="161">
        <f t="shared" si="46"/>
        <v>0</v>
      </c>
      <c r="BH196" s="161">
        <f t="shared" si="47"/>
        <v>0</v>
      </c>
      <c r="BI196" s="161">
        <f t="shared" si="48"/>
        <v>0</v>
      </c>
      <c r="BJ196" s="14" t="s">
        <v>82</v>
      </c>
      <c r="BK196" s="161">
        <f t="shared" si="49"/>
        <v>0</v>
      </c>
      <c r="BL196" s="14" t="s">
        <v>202</v>
      </c>
      <c r="BM196" s="160" t="s">
        <v>1313</v>
      </c>
    </row>
    <row r="197" spans="1:65" s="2" customFormat="1" ht="16.5" customHeight="1">
      <c r="A197" s="29"/>
      <c r="B197" s="147"/>
      <c r="C197" s="148" t="s">
        <v>384</v>
      </c>
      <c r="D197" s="148" t="s">
        <v>142</v>
      </c>
      <c r="E197" s="149" t="s">
        <v>1314</v>
      </c>
      <c r="F197" s="150" t="s">
        <v>1315</v>
      </c>
      <c r="G197" s="151" t="s">
        <v>250</v>
      </c>
      <c r="H197" s="152">
        <v>19.215</v>
      </c>
      <c r="I197" s="153"/>
      <c r="J197" s="154">
        <f t="shared" si="40"/>
        <v>0</v>
      </c>
      <c r="K197" s="155"/>
      <c r="L197" s="30"/>
      <c r="M197" s="156" t="s">
        <v>1</v>
      </c>
      <c r="N197" s="157" t="s">
        <v>39</v>
      </c>
      <c r="O197" s="58"/>
      <c r="P197" s="158">
        <f t="shared" si="41"/>
        <v>0</v>
      </c>
      <c r="Q197" s="158">
        <v>0</v>
      </c>
      <c r="R197" s="158">
        <f t="shared" si="42"/>
        <v>0</v>
      </c>
      <c r="S197" s="158">
        <v>0</v>
      </c>
      <c r="T197" s="159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202</v>
      </c>
      <c r="AT197" s="160" t="s">
        <v>142</v>
      </c>
      <c r="AU197" s="160" t="s">
        <v>82</v>
      </c>
      <c r="AY197" s="14" t="s">
        <v>140</v>
      </c>
      <c r="BE197" s="161">
        <f t="shared" si="44"/>
        <v>0</v>
      </c>
      <c r="BF197" s="161">
        <f t="shared" si="45"/>
        <v>0</v>
      </c>
      <c r="BG197" s="161">
        <f t="shared" si="46"/>
        <v>0</v>
      </c>
      <c r="BH197" s="161">
        <f t="shared" si="47"/>
        <v>0</v>
      </c>
      <c r="BI197" s="161">
        <f t="shared" si="48"/>
        <v>0</v>
      </c>
      <c r="BJ197" s="14" t="s">
        <v>82</v>
      </c>
      <c r="BK197" s="161">
        <f t="shared" si="49"/>
        <v>0</v>
      </c>
      <c r="BL197" s="14" t="s">
        <v>202</v>
      </c>
      <c r="BM197" s="160" t="s">
        <v>1316</v>
      </c>
    </row>
    <row r="198" spans="1:65" s="2" customFormat="1" ht="16.5" customHeight="1">
      <c r="A198" s="29"/>
      <c r="B198" s="147"/>
      <c r="C198" s="148" t="s">
        <v>388</v>
      </c>
      <c r="D198" s="148" t="s">
        <v>142</v>
      </c>
      <c r="E198" s="149" t="s">
        <v>1317</v>
      </c>
      <c r="F198" s="150" t="s">
        <v>1318</v>
      </c>
      <c r="G198" s="151" t="s">
        <v>250</v>
      </c>
      <c r="H198" s="152">
        <v>31.184999999999999</v>
      </c>
      <c r="I198" s="153"/>
      <c r="J198" s="154">
        <f t="shared" si="40"/>
        <v>0</v>
      </c>
      <c r="K198" s="155"/>
      <c r="L198" s="30"/>
      <c r="M198" s="156" t="s">
        <v>1</v>
      </c>
      <c r="N198" s="157" t="s">
        <v>39</v>
      </c>
      <c r="O198" s="58"/>
      <c r="P198" s="158">
        <f t="shared" si="41"/>
        <v>0</v>
      </c>
      <c r="Q198" s="158">
        <v>0</v>
      </c>
      <c r="R198" s="158">
        <f t="shared" si="42"/>
        <v>0</v>
      </c>
      <c r="S198" s="158">
        <v>0</v>
      </c>
      <c r="T198" s="159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202</v>
      </c>
      <c r="AT198" s="160" t="s">
        <v>142</v>
      </c>
      <c r="AU198" s="160" t="s">
        <v>82</v>
      </c>
      <c r="AY198" s="14" t="s">
        <v>140</v>
      </c>
      <c r="BE198" s="161">
        <f t="shared" si="44"/>
        <v>0</v>
      </c>
      <c r="BF198" s="161">
        <f t="shared" si="45"/>
        <v>0</v>
      </c>
      <c r="BG198" s="161">
        <f t="shared" si="46"/>
        <v>0</v>
      </c>
      <c r="BH198" s="161">
        <f t="shared" si="47"/>
        <v>0</v>
      </c>
      <c r="BI198" s="161">
        <f t="shared" si="48"/>
        <v>0</v>
      </c>
      <c r="BJ198" s="14" t="s">
        <v>82</v>
      </c>
      <c r="BK198" s="161">
        <f t="shared" si="49"/>
        <v>0</v>
      </c>
      <c r="BL198" s="14" t="s">
        <v>202</v>
      </c>
      <c r="BM198" s="160" t="s">
        <v>1319</v>
      </c>
    </row>
    <row r="199" spans="1:65" s="2" customFormat="1" ht="24.15" customHeight="1">
      <c r="A199" s="29"/>
      <c r="B199" s="147"/>
      <c r="C199" s="148" t="s">
        <v>392</v>
      </c>
      <c r="D199" s="148" t="s">
        <v>142</v>
      </c>
      <c r="E199" s="149" t="s">
        <v>1320</v>
      </c>
      <c r="F199" s="150" t="s">
        <v>1321</v>
      </c>
      <c r="G199" s="151" t="s">
        <v>267</v>
      </c>
      <c r="H199" s="152">
        <v>3</v>
      </c>
      <c r="I199" s="153"/>
      <c r="J199" s="154">
        <f t="shared" si="40"/>
        <v>0</v>
      </c>
      <c r="K199" s="155"/>
      <c r="L199" s="30"/>
      <c r="M199" s="156" t="s">
        <v>1</v>
      </c>
      <c r="N199" s="157" t="s">
        <v>39</v>
      </c>
      <c r="O199" s="58"/>
      <c r="P199" s="158">
        <f t="shared" si="41"/>
        <v>0</v>
      </c>
      <c r="Q199" s="158">
        <v>0</v>
      </c>
      <c r="R199" s="158">
        <f t="shared" si="42"/>
        <v>0</v>
      </c>
      <c r="S199" s="158">
        <v>0</v>
      </c>
      <c r="T199" s="159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202</v>
      </c>
      <c r="AT199" s="160" t="s">
        <v>142</v>
      </c>
      <c r="AU199" s="160" t="s">
        <v>82</v>
      </c>
      <c r="AY199" s="14" t="s">
        <v>140</v>
      </c>
      <c r="BE199" s="161">
        <f t="shared" si="44"/>
        <v>0</v>
      </c>
      <c r="BF199" s="161">
        <f t="shared" si="45"/>
        <v>0</v>
      </c>
      <c r="BG199" s="161">
        <f t="shared" si="46"/>
        <v>0</v>
      </c>
      <c r="BH199" s="161">
        <f t="shared" si="47"/>
        <v>0</v>
      </c>
      <c r="BI199" s="161">
        <f t="shared" si="48"/>
        <v>0</v>
      </c>
      <c r="BJ199" s="14" t="s">
        <v>82</v>
      </c>
      <c r="BK199" s="161">
        <f t="shared" si="49"/>
        <v>0</v>
      </c>
      <c r="BL199" s="14" t="s">
        <v>202</v>
      </c>
      <c r="BM199" s="160" t="s">
        <v>1322</v>
      </c>
    </row>
    <row r="200" spans="1:65" s="2" customFormat="1" ht="24.15" customHeight="1">
      <c r="A200" s="29"/>
      <c r="B200" s="147"/>
      <c r="C200" s="162" t="s">
        <v>396</v>
      </c>
      <c r="D200" s="162" t="s">
        <v>193</v>
      </c>
      <c r="E200" s="163" t="s">
        <v>1323</v>
      </c>
      <c r="F200" s="164" t="s">
        <v>1324</v>
      </c>
      <c r="G200" s="165" t="s">
        <v>267</v>
      </c>
      <c r="H200" s="166">
        <v>3</v>
      </c>
      <c r="I200" s="167"/>
      <c r="J200" s="168">
        <f t="shared" si="40"/>
        <v>0</v>
      </c>
      <c r="K200" s="169"/>
      <c r="L200" s="170"/>
      <c r="M200" s="171" t="s">
        <v>1</v>
      </c>
      <c r="N200" s="172" t="s">
        <v>39</v>
      </c>
      <c r="O200" s="58"/>
      <c r="P200" s="158">
        <f t="shared" si="41"/>
        <v>0</v>
      </c>
      <c r="Q200" s="158">
        <v>0</v>
      </c>
      <c r="R200" s="158">
        <f t="shared" si="42"/>
        <v>0</v>
      </c>
      <c r="S200" s="158">
        <v>0</v>
      </c>
      <c r="T200" s="159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269</v>
      </c>
      <c r="AT200" s="160" t="s">
        <v>193</v>
      </c>
      <c r="AU200" s="160" t="s">
        <v>82</v>
      </c>
      <c r="AY200" s="14" t="s">
        <v>140</v>
      </c>
      <c r="BE200" s="161">
        <f t="shared" si="44"/>
        <v>0</v>
      </c>
      <c r="BF200" s="161">
        <f t="shared" si="45"/>
        <v>0</v>
      </c>
      <c r="BG200" s="161">
        <f t="shared" si="46"/>
        <v>0</v>
      </c>
      <c r="BH200" s="161">
        <f t="shared" si="47"/>
        <v>0</v>
      </c>
      <c r="BI200" s="161">
        <f t="shared" si="48"/>
        <v>0</v>
      </c>
      <c r="BJ200" s="14" t="s">
        <v>82</v>
      </c>
      <c r="BK200" s="161">
        <f t="shared" si="49"/>
        <v>0</v>
      </c>
      <c r="BL200" s="14" t="s">
        <v>202</v>
      </c>
      <c r="BM200" s="160" t="s">
        <v>1325</v>
      </c>
    </row>
    <row r="201" spans="1:65" s="2" customFormat="1" ht="24.15" customHeight="1">
      <c r="A201" s="29"/>
      <c r="B201" s="147"/>
      <c r="C201" s="148" t="s">
        <v>400</v>
      </c>
      <c r="D201" s="148" t="s">
        <v>142</v>
      </c>
      <c r="E201" s="149" t="s">
        <v>1326</v>
      </c>
      <c r="F201" s="150" t="s">
        <v>1327</v>
      </c>
      <c r="G201" s="151" t="s">
        <v>267</v>
      </c>
      <c r="H201" s="152">
        <v>1</v>
      </c>
      <c r="I201" s="153"/>
      <c r="J201" s="154">
        <f t="shared" si="40"/>
        <v>0</v>
      </c>
      <c r="K201" s="155"/>
      <c r="L201" s="30"/>
      <c r="M201" s="156" t="s">
        <v>1</v>
      </c>
      <c r="N201" s="157" t="s">
        <v>39</v>
      </c>
      <c r="O201" s="58"/>
      <c r="P201" s="158">
        <f t="shared" si="41"/>
        <v>0</v>
      </c>
      <c r="Q201" s="158">
        <v>0</v>
      </c>
      <c r="R201" s="158">
        <f t="shared" si="42"/>
        <v>0</v>
      </c>
      <c r="S201" s="158">
        <v>0</v>
      </c>
      <c r="T201" s="159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202</v>
      </c>
      <c r="AT201" s="160" t="s">
        <v>142</v>
      </c>
      <c r="AU201" s="160" t="s">
        <v>82</v>
      </c>
      <c r="AY201" s="14" t="s">
        <v>140</v>
      </c>
      <c r="BE201" s="161">
        <f t="shared" si="44"/>
        <v>0</v>
      </c>
      <c r="BF201" s="161">
        <f t="shared" si="45"/>
        <v>0</v>
      </c>
      <c r="BG201" s="161">
        <f t="shared" si="46"/>
        <v>0</v>
      </c>
      <c r="BH201" s="161">
        <f t="shared" si="47"/>
        <v>0</v>
      </c>
      <c r="BI201" s="161">
        <f t="shared" si="48"/>
        <v>0</v>
      </c>
      <c r="BJ201" s="14" t="s">
        <v>82</v>
      </c>
      <c r="BK201" s="161">
        <f t="shared" si="49"/>
        <v>0</v>
      </c>
      <c r="BL201" s="14" t="s">
        <v>202</v>
      </c>
      <c r="BM201" s="160" t="s">
        <v>1328</v>
      </c>
    </row>
    <row r="202" spans="1:65" s="2" customFormat="1" ht="24.15" customHeight="1">
      <c r="A202" s="29"/>
      <c r="B202" s="147"/>
      <c r="C202" s="162" t="s">
        <v>404</v>
      </c>
      <c r="D202" s="162" t="s">
        <v>193</v>
      </c>
      <c r="E202" s="163" t="s">
        <v>1329</v>
      </c>
      <c r="F202" s="164" t="s">
        <v>1330</v>
      </c>
      <c r="G202" s="165" t="s">
        <v>267</v>
      </c>
      <c r="H202" s="166">
        <v>1</v>
      </c>
      <c r="I202" s="167"/>
      <c r="J202" s="168">
        <f t="shared" si="40"/>
        <v>0</v>
      </c>
      <c r="K202" s="169"/>
      <c r="L202" s="170"/>
      <c r="M202" s="171" t="s">
        <v>1</v>
      </c>
      <c r="N202" s="172" t="s">
        <v>39</v>
      </c>
      <c r="O202" s="58"/>
      <c r="P202" s="158">
        <f t="shared" si="41"/>
        <v>0</v>
      </c>
      <c r="Q202" s="158">
        <v>0</v>
      </c>
      <c r="R202" s="158">
        <f t="shared" si="42"/>
        <v>0</v>
      </c>
      <c r="S202" s="158">
        <v>0</v>
      </c>
      <c r="T202" s="159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269</v>
      </c>
      <c r="AT202" s="160" t="s">
        <v>193</v>
      </c>
      <c r="AU202" s="160" t="s">
        <v>82</v>
      </c>
      <c r="AY202" s="14" t="s">
        <v>140</v>
      </c>
      <c r="BE202" s="161">
        <f t="shared" si="44"/>
        <v>0</v>
      </c>
      <c r="BF202" s="161">
        <f t="shared" si="45"/>
        <v>0</v>
      </c>
      <c r="BG202" s="161">
        <f t="shared" si="46"/>
        <v>0</v>
      </c>
      <c r="BH202" s="161">
        <f t="shared" si="47"/>
        <v>0</v>
      </c>
      <c r="BI202" s="161">
        <f t="shared" si="48"/>
        <v>0</v>
      </c>
      <c r="BJ202" s="14" t="s">
        <v>82</v>
      </c>
      <c r="BK202" s="161">
        <f t="shared" si="49"/>
        <v>0</v>
      </c>
      <c r="BL202" s="14" t="s">
        <v>202</v>
      </c>
      <c r="BM202" s="160" t="s">
        <v>1331</v>
      </c>
    </row>
    <row r="203" spans="1:65" s="2" customFormat="1" ht="21.75" customHeight="1">
      <c r="A203" s="29"/>
      <c r="B203" s="147"/>
      <c r="C203" s="148" t="s">
        <v>408</v>
      </c>
      <c r="D203" s="148" t="s">
        <v>142</v>
      </c>
      <c r="E203" s="149" t="s">
        <v>1332</v>
      </c>
      <c r="F203" s="150" t="s">
        <v>1333</v>
      </c>
      <c r="G203" s="151" t="s">
        <v>267</v>
      </c>
      <c r="H203" s="152">
        <v>1</v>
      </c>
      <c r="I203" s="153"/>
      <c r="J203" s="154">
        <f t="shared" si="40"/>
        <v>0</v>
      </c>
      <c r="K203" s="155"/>
      <c r="L203" s="30"/>
      <c r="M203" s="156" t="s">
        <v>1</v>
      </c>
      <c r="N203" s="157" t="s">
        <v>39</v>
      </c>
      <c r="O203" s="58"/>
      <c r="P203" s="158">
        <f t="shared" si="41"/>
        <v>0</v>
      </c>
      <c r="Q203" s="158">
        <v>0</v>
      </c>
      <c r="R203" s="158">
        <f t="shared" si="42"/>
        <v>0</v>
      </c>
      <c r="S203" s="158">
        <v>0</v>
      </c>
      <c r="T203" s="159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202</v>
      </c>
      <c r="AT203" s="160" t="s">
        <v>142</v>
      </c>
      <c r="AU203" s="160" t="s">
        <v>82</v>
      </c>
      <c r="AY203" s="14" t="s">
        <v>140</v>
      </c>
      <c r="BE203" s="161">
        <f t="shared" si="44"/>
        <v>0</v>
      </c>
      <c r="BF203" s="161">
        <f t="shared" si="45"/>
        <v>0</v>
      </c>
      <c r="BG203" s="161">
        <f t="shared" si="46"/>
        <v>0</v>
      </c>
      <c r="BH203" s="161">
        <f t="shared" si="47"/>
        <v>0</v>
      </c>
      <c r="BI203" s="161">
        <f t="shared" si="48"/>
        <v>0</v>
      </c>
      <c r="BJ203" s="14" t="s">
        <v>82</v>
      </c>
      <c r="BK203" s="161">
        <f t="shared" si="49"/>
        <v>0</v>
      </c>
      <c r="BL203" s="14" t="s">
        <v>202</v>
      </c>
      <c r="BM203" s="160" t="s">
        <v>1334</v>
      </c>
    </row>
    <row r="204" spans="1:65" s="2" customFormat="1" ht="21.75" customHeight="1">
      <c r="A204" s="29"/>
      <c r="B204" s="147"/>
      <c r="C204" s="162" t="s">
        <v>412</v>
      </c>
      <c r="D204" s="162" t="s">
        <v>193</v>
      </c>
      <c r="E204" s="163" t="s">
        <v>1335</v>
      </c>
      <c r="F204" s="164" t="s">
        <v>1336</v>
      </c>
      <c r="G204" s="165" t="s">
        <v>267</v>
      </c>
      <c r="H204" s="166">
        <v>1</v>
      </c>
      <c r="I204" s="167"/>
      <c r="J204" s="168">
        <f t="shared" si="40"/>
        <v>0</v>
      </c>
      <c r="K204" s="169"/>
      <c r="L204" s="170"/>
      <c r="M204" s="171" t="s">
        <v>1</v>
      </c>
      <c r="N204" s="172" t="s">
        <v>39</v>
      </c>
      <c r="O204" s="58"/>
      <c r="P204" s="158">
        <f t="shared" si="41"/>
        <v>0</v>
      </c>
      <c r="Q204" s="158">
        <v>0</v>
      </c>
      <c r="R204" s="158">
        <f t="shared" si="42"/>
        <v>0</v>
      </c>
      <c r="S204" s="158">
        <v>0</v>
      </c>
      <c r="T204" s="159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269</v>
      </c>
      <c r="AT204" s="160" t="s">
        <v>193</v>
      </c>
      <c r="AU204" s="160" t="s">
        <v>82</v>
      </c>
      <c r="AY204" s="14" t="s">
        <v>140</v>
      </c>
      <c r="BE204" s="161">
        <f t="shared" si="44"/>
        <v>0</v>
      </c>
      <c r="BF204" s="161">
        <f t="shared" si="45"/>
        <v>0</v>
      </c>
      <c r="BG204" s="161">
        <f t="shared" si="46"/>
        <v>0</v>
      </c>
      <c r="BH204" s="161">
        <f t="shared" si="47"/>
        <v>0</v>
      </c>
      <c r="BI204" s="161">
        <f t="shared" si="48"/>
        <v>0</v>
      </c>
      <c r="BJ204" s="14" t="s">
        <v>82</v>
      </c>
      <c r="BK204" s="161">
        <f t="shared" si="49"/>
        <v>0</v>
      </c>
      <c r="BL204" s="14" t="s">
        <v>202</v>
      </c>
      <c r="BM204" s="160" t="s">
        <v>1337</v>
      </c>
    </row>
    <row r="205" spans="1:65" s="2" customFormat="1" ht="16.5" customHeight="1">
      <c r="A205" s="29"/>
      <c r="B205" s="147"/>
      <c r="C205" s="148" t="s">
        <v>416</v>
      </c>
      <c r="D205" s="148" t="s">
        <v>142</v>
      </c>
      <c r="E205" s="149" t="s">
        <v>1338</v>
      </c>
      <c r="F205" s="150" t="s">
        <v>1339</v>
      </c>
      <c r="G205" s="151" t="s">
        <v>267</v>
      </c>
      <c r="H205" s="152">
        <v>1</v>
      </c>
      <c r="I205" s="153"/>
      <c r="J205" s="154">
        <f t="shared" si="40"/>
        <v>0</v>
      </c>
      <c r="K205" s="155"/>
      <c r="L205" s="30"/>
      <c r="M205" s="156" t="s">
        <v>1</v>
      </c>
      <c r="N205" s="157" t="s">
        <v>39</v>
      </c>
      <c r="O205" s="58"/>
      <c r="P205" s="158">
        <f t="shared" si="41"/>
        <v>0</v>
      </c>
      <c r="Q205" s="158">
        <v>0</v>
      </c>
      <c r="R205" s="158">
        <f t="shared" si="42"/>
        <v>0</v>
      </c>
      <c r="S205" s="158">
        <v>0</v>
      </c>
      <c r="T205" s="159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202</v>
      </c>
      <c r="AT205" s="160" t="s">
        <v>142</v>
      </c>
      <c r="AU205" s="160" t="s">
        <v>82</v>
      </c>
      <c r="AY205" s="14" t="s">
        <v>140</v>
      </c>
      <c r="BE205" s="161">
        <f t="shared" si="44"/>
        <v>0</v>
      </c>
      <c r="BF205" s="161">
        <f t="shared" si="45"/>
        <v>0</v>
      </c>
      <c r="BG205" s="161">
        <f t="shared" si="46"/>
        <v>0</v>
      </c>
      <c r="BH205" s="161">
        <f t="shared" si="47"/>
        <v>0</v>
      </c>
      <c r="BI205" s="161">
        <f t="shared" si="48"/>
        <v>0</v>
      </c>
      <c r="BJ205" s="14" t="s">
        <v>82</v>
      </c>
      <c r="BK205" s="161">
        <f t="shared" si="49"/>
        <v>0</v>
      </c>
      <c r="BL205" s="14" t="s">
        <v>202</v>
      </c>
      <c r="BM205" s="160" t="s">
        <v>1340</v>
      </c>
    </row>
    <row r="206" spans="1:65" s="2" customFormat="1" ht="24.15" customHeight="1">
      <c r="A206" s="29"/>
      <c r="B206" s="147"/>
      <c r="C206" s="162" t="s">
        <v>420</v>
      </c>
      <c r="D206" s="162" t="s">
        <v>193</v>
      </c>
      <c r="E206" s="163" t="s">
        <v>1341</v>
      </c>
      <c r="F206" s="164" t="s">
        <v>1342</v>
      </c>
      <c r="G206" s="165" t="s">
        <v>267</v>
      </c>
      <c r="H206" s="166">
        <v>1</v>
      </c>
      <c r="I206" s="167"/>
      <c r="J206" s="168">
        <f t="shared" si="40"/>
        <v>0</v>
      </c>
      <c r="K206" s="169"/>
      <c r="L206" s="170"/>
      <c r="M206" s="171" t="s">
        <v>1</v>
      </c>
      <c r="N206" s="172" t="s">
        <v>39</v>
      </c>
      <c r="O206" s="58"/>
      <c r="P206" s="158">
        <f t="shared" si="41"/>
        <v>0</v>
      </c>
      <c r="Q206" s="158">
        <v>0</v>
      </c>
      <c r="R206" s="158">
        <f t="shared" si="42"/>
        <v>0</v>
      </c>
      <c r="S206" s="158">
        <v>0</v>
      </c>
      <c r="T206" s="159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269</v>
      </c>
      <c r="AT206" s="160" t="s">
        <v>193</v>
      </c>
      <c r="AU206" s="160" t="s">
        <v>82</v>
      </c>
      <c r="AY206" s="14" t="s">
        <v>140</v>
      </c>
      <c r="BE206" s="161">
        <f t="shared" si="44"/>
        <v>0</v>
      </c>
      <c r="BF206" s="161">
        <f t="shared" si="45"/>
        <v>0</v>
      </c>
      <c r="BG206" s="161">
        <f t="shared" si="46"/>
        <v>0</v>
      </c>
      <c r="BH206" s="161">
        <f t="shared" si="47"/>
        <v>0</v>
      </c>
      <c r="BI206" s="161">
        <f t="shared" si="48"/>
        <v>0</v>
      </c>
      <c r="BJ206" s="14" t="s">
        <v>82</v>
      </c>
      <c r="BK206" s="161">
        <f t="shared" si="49"/>
        <v>0</v>
      </c>
      <c r="BL206" s="14" t="s">
        <v>202</v>
      </c>
      <c r="BM206" s="160" t="s">
        <v>1343</v>
      </c>
    </row>
    <row r="207" spans="1:65" s="2" customFormat="1" ht="16.5" customHeight="1">
      <c r="A207" s="29"/>
      <c r="B207" s="147"/>
      <c r="C207" s="148" t="s">
        <v>424</v>
      </c>
      <c r="D207" s="148" t="s">
        <v>142</v>
      </c>
      <c r="E207" s="149" t="s">
        <v>1344</v>
      </c>
      <c r="F207" s="150" t="s">
        <v>1345</v>
      </c>
      <c r="G207" s="151" t="s">
        <v>267</v>
      </c>
      <c r="H207" s="152">
        <v>1</v>
      </c>
      <c r="I207" s="153"/>
      <c r="J207" s="154">
        <f t="shared" si="40"/>
        <v>0</v>
      </c>
      <c r="K207" s="155"/>
      <c r="L207" s="30"/>
      <c r="M207" s="156" t="s">
        <v>1</v>
      </c>
      <c r="N207" s="157" t="s">
        <v>39</v>
      </c>
      <c r="O207" s="58"/>
      <c r="P207" s="158">
        <f t="shared" si="41"/>
        <v>0</v>
      </c>
      <c r="Q207" s="158">
        <v>0</v>
      </c>
      <c r="R207" s="158">
        <f t="shared" si="42"/>
        <v>0</v>
      </c>
      <c r="S207" s="158">
        <v>0</v>
      </c>
      <c r="T207" s="159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202</v>
      </c>
      <c r="AT207" s="160" t="s">
        <v>142</v>
      </c>
      <c r="AU207" s="160" t="s">
        <v>82</v>
      </c>
      <c r="AY207" s="14" t="s">
        <v>140</v>
      </c>
      <c r="BE207" s="161">
        <f t="shared" si="44"/>
        <v>0</v>
      </c>
      <c r="BF207" s="161">
        <f t="shared" si="45"/>
        <v>0</v>
      </c>
      <c r="BG207" s="161">
        <f t="shared" si="46"/>
        <v>0</v>
      </c>
      <c r="BH207" s="161">
        <f t="shared" si="47"/>
        <v>0</v>
      </c>
      <c r="BI207" s="161">
        <f t="shared" si="48"/>
        <v>0</v>
      </c>
      <c r="BJ207" s="14" t="s">
        <v>82</v>
      </c>
      <c r="BK207" s="161">
        <f t="shared" si="49"/>
        <v>0</v>
      </c>
      <c r="BL207" s="14" t="s">
        <v>202</v>
      </c>
      <c r="BM207" s="160" t="s">
        <v>1346</v>
      </c>
    </row>
    <row r="208" spans="1:65" s="2" customFormat="1" ht="24.15" customHeight="1">
      <c r="A208" s="29"/>
      <c r="B208" s="147"/>
      <c r="C208" s="162" t="s">
        <v>428</v>
      </c>
      <c r="D208" s="162" t="s">
        <v>193</v>
      </c>
      <c r="E208" s="163" t="s">
        <v>1347</v>
      </c>
      <c r="F208" s="164" t="s">
        <v>1348</v>
      </c>
      <c r="G208" s="165" t="s">
        <v>267</v>
      </c>
      <c r="H208" s="166">
        <v>1</v>
      </c>
      <c r="I208" s="167"/>
      <c r="J208" s="168">
        <f t="shared" si="40"/>
        <v>0</v>
      </c>
      <c r="K208" s="169"/>
      <c r="L208" s="170"/>
      <c r="M208" s="171" t="s">
        <v>1</v>
      </c>
      <c r="N208" s="172" t="s">
        <v>39</v>
      </c>
      <c r="O208" s="58"/>
      <c r="P208" s="158">
        <f t="shared" si="41"/>
        <v>0</v>
      </c>
      <c r="Q208" s="158">
        <v>0</v>
      </c>
      <c r="R208" s="158">
        <f t="shared" si="42"/>
        <v>0</v>
      </c>
      <c r="S208" s="158">
        <v>0</v>
      </c>
      <c r="T208" s="159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269</v>
      </c>
      <c r="AT208" s="160" t="s">
        <v>193</v>
      </c>
      <c r="AU208" s="160" t="s">
        <v>82</v>
      </c>
      <c r="AY208" s="14" t="s">
        <v>140</v>
      </c>
      <c r="BE208" s="161">
        <f t="shared" si="44"/>
        <v>0</v>
      </c>
      <c r="BF208" s="161">
        <f t="shared" si="45"/>
        <v>0</v>
      </c>
      <c r="BG208" s="161">
        <f t="shared" si="46"/>
        <v>0</v>
      </c>
      <c r="BH208" s="161">
        <f t="shared" si="47"/>
        <v>0</v>
      </c>
      <c r="BI208" s="161">
        <f t="shared" si="48"/>
        <v>0</v>
      </c>
      <c r="BJ208" s="14" t="s">
        <v>82</v>
      </c>
      <c r="BK208" s="161">
        <f t="shared" si="49"/>
        <v>0</v>
      </c>
      <c r="BL208" s="14" t="s">
        <v>202</v>
      </c>
      <c r="BM208" s="160" t="s">
        <v>1349</v>
      </c>
    </row>
    <row r="209" spans="1:65" s="2" customFormat="1" ht="16.5" customHeight="1">
      <c r="A209" s="29"/>
      <c r="B209" s="147"/>
      <c r="C209" s="148" t="s">
        <v>432</v>
      </c>
      <c r="D209" s="148" t="s">
        <v>142</v>
      </c>
      <c r="E209" s="149" t="s">
        <v>1350</v>
      </c>
      <c r="F209" s="150" t="s">
        <v>1351</v>
      </c>
      <c r="G209" s="151" t="s">
        <v>267</v>
      </c>
      <c r="H209" s="152">
        <v>1</v>
      </c>
      <c r="I209" s="153"/>
      <c r="J209" s="154">
        <f t="shared" si="40"/>
        <v>0</v>
      </c>
      <c r="K209" s="155"/>
      <c r="L209" s="30"/>
      <c r="M209" s="156" t="s">
        <v>1</v>
      </c>
      <c r="N209" s="157" t="s">
        <v>39</v>
      </c>
      <c r="O209" s="58"/>
      <c r="P209" s="158">
        <f t="shared" si="41"/>
        <v>0</v>
      </c>
      <c r="Q209" s="158">
        <v>0</v>
      </c>
      <c r="R209" s="158">
        <f t="shared" si="42"/>
        <v>0</v>
      </c>
      <c r="S209" s="158">
        <v>0</v>
      </c>
      <c r="T209" s="159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202</v>
      </c>
      <c r="AT209" s="160" t="s">
        <v>142</v>
      </c>
      <c r="AU209" s="160" t="s">
        <v>82</v>
      </c>
      <c r="AY209" s="14" t="s">
        <v>140</v>
      </c>
      <c r="BE209" s="161">
        <f t="shared" si="44"/>
        <v>0</v>
      </c>
      <c r="BF209" s="161">
        <f t="shared" si="45"/>
        <v>0</v>
      </c>
      <c r="BG209" s="161">
        <f t="shared" si="46"/>
        <v>0</v>
      </c>
      <c r="BH209" s="161">
        <f t="shared" si="47"/>
        <v>0</v>
      </c>
      <c r="BI209" s="161">
        <f t="shared" si="48"/>
        <v>0</v>
      </c>
      <c r="BJ209" s="14" t="s">
        <v>82</v>
      </c>
      <c r="BK209" s="161">
        <f t="shared" si="49"/>
        <v>0</v>
      </c>
      <c r="BL209" s="14" t="s">
        <v>202</v>
      </c>
      <c r="BM209" s="160" t="s">
        <v>1352</v>
      </c>
    </row>
    <row r="210" spans="1:65" s="2" customFormat="1" ht="16.5" customHeight="1">
      <c r="A210" s="29"/>
      <c r="B210" s="147"/>
      <c r="C210" s="162" t="s">
        <v>436</v>
      </c>
      <c r="D210" s="162" t="s">
        <v>193</v>
      </c>
      <c r="E210" s="163" t="s">
        <v>1353</v>
      </c>
      <c r="F210" s="164" t="s">
        <v>1354</v>
      </c>
      <c r="G210" s="165" t="s">
        <v>267</v>
      </c>
      <c r="H210" s="166">
        <v>1</v>
      </c>
      <c r="I210" s="167"/>
      <c r="J210" s="168">
        <f t="shared" si="40"/>
        <v>0</v>
      </c>
      <c r="K210" s="169"/>
      <c r="L210" s="170"/>
      <c r="M210" s="171" t="s">
        <v>1</v>
      </c>
      <c r="N210" s="172" t="s">
        <v>39</v>
      </c>
      <c r="O210" s="58"/>
      <c r="P210" s="158">
        <f t="shared" si="41"/>
        <v>0</v>
      </c>
      <c r="Q210" s="158">
        <v>0</v>
      </c>
      <c r="R210" s="158">
        <f t="shared" si="42"/>
        <v>0</v>
      </c>
      <c r="S210" s="158">
        <v>0</v>
      </c>
      <c r="T210" s="159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269</v>
      </c>
      <c r="AT210" s="160" t="s">
        <v>193</v>
      </c>
      <c r="AU210" s="160" t="s">
        <v>82</v>
      </c>
      <c r="AY210" s="14" t="s">
        <v>140</v>
      </c>
      <c r="BE210" s="161">
        <f t="shared" si="44"/>
        <v>0</v>
      </c>
      <c r="BF210" s="161">
        <f t="shared" si="45"/>
        <v>0</v>
      </c>
      <c r="BG210" s="161">
        <f t="shared" si="46"/>
        <v>0</v>
      </c>
      <c r="BH210" s="161">
        <f t="shared" si="47"/>
        <v>0</v>
      </c>
      <c r="BI210" s="161">
        <f t="shared" si="48"/>
        <v>0</v>
      </c>
      <c r="BJ210" s="14" t="s">
        <v>82</v>
      </c>
      <c r="BK210" s="161">
        <f t="shared" si="49"/>
        <v>0</v>
      </c>
      <c r="BL210" s="14" t="s">
        <v>202</v>
      </c>
      <c r="BM210" s="160" t="s">
        <v>1355</v>
      </c>
    </row>
    <row r="211" spans="1:65" s="2" customFormat="1" ht="24.15" customHeight="1">
      <c r="A211" s="29"/>
      <c r="B211" s="147"/>
      <c r="C211" s="148" t="s">
        <v>440</v>
      </c>
      <c r="D211" s="148" t="s">
        <v>142</v>
      </c>
      <c r="E211" s="149" t="s">
        <v>1356</v>
      </c>
      <c r="F211" s="150" t="s">
        <v>1357</v>
      </c>
      <c r="G211" s="151" t="s">
        <v>250</v>
      </c>
      <c r="H211" s="152">
        <v>176.505</v>
      </c>
      <c r="I211" s="153"/>
      <c r="J211" s="154">
        <f t="shared" si="40"/>
        <v>0</v>
      </c>
      <c r="K211" s="155"/>
      <c r="L211" s="30"/>
      <c r="M211" s="156" t="s">
        <v>1</v>
      </c>
      <c r="N211" s="157" t="s">
        <v>39</v>
      </c>
      <c r="O211" s="58"/>
      <c r="P211" s="158">
        <f t="shared" si="41"/>
        <v>0</v>
      </c>
      <c r="Q211" s="158">
        <v>0</v>
      </c>
      <c r="R211" s="158">
        <f t="shared" si="42"/>
        <v>0</v>
      </c>
      <c r="S211" s="158">
        <v>0</v>
      </c>
      <c r="T211" s="159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202</v>
      </c>
      <c r="AT211" s="160" t="s">
        <v>142</v>
      </c>
      <c r="AU211" s="160" t="s">
        <v>82</v>
      </c>
      <c r="AY211" s="14" t="s">
        <v>140</v>
      </c>
      <c r="BE211" s="161">
        <f t="shared" si="44"/>
        <v>0</v>
      </c>
      <c r="BF211" s="161">
        <f t="shared" si="45"/>
        <v>0</v>
      </c>
      <c r="BG211" s="161">
        <f t="shared" si="46"/>
        <v>0</v>
      </c>
      <c r="BH211" s="161">
        <f t="shared" si="47"/>
        <v>0</v>
      </c>
      <c r="BI211" s="161">
        <f t="shared" si="48"/>
        <v>0</v>
      </c>
      <c r="BJ211" s="14" t="s">
        <v>82</v>
      </c>
      <c r="BK211" s="161">
        <f t="shared" si="49"/>
        <v>0</v>
      </c>
      <c r="BL211" s="14" t="s">
        <v>202</v>
      </c>
      <c r="BM211" s="160" t="s">
        <v>1358</v>
      </c>
    </row>
    <row r="212" spans="1:65" s="2" customFormat="1" ht="24.15" customHeight="1">
      <c r="A212" s="29"/>
      <c r="B212" s="147"/>
      <c r="C212" s="148" t="s">
        <v>444</v>
      </c>
      <c r="D212" s="148" t="s">
        <v>142</v>
      </c>
      <c r="E212" s="149" t="s">
        <v>1359</v>
      </c>
      <c r="F212" s="150" t="s">
        <v>1360</v>
      </c>
      <c r="G212" s="151" t="s">
        <v>250</v>
      </c>
      <c r="H212" s="152">
        <v>176.505</v>
      </c>
      <c r="I212" s="153"/>
      <c r="J212" s="154">
        <f t="shared" si="40"/>
        <v>0</v>
      </c>
      <c r="K212" s="155"/>
      <c r="L212" s="30"/>
      <c r="M212" s="156" t="s">
        <v>1</v>
      </c>
      <c r="N212" s="157" t="s">
        <v>39</v>
      </c>
      <c r="O212" s="58"/>
      <c r="P212" s="158">
        <f t="shared" si="41"/>
        <v>0</v>
      </c>
      <c r="Q212" s="158">
        <v>0</v>
      </c>
      <c r="R212" s="158">
        <f t="shared" si="42"/>
        <v>0</v>
      </c>
      <c r="S212" s="158">
        <v>0</v>
      </c>
      <c r="T212" s="159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202</v>
      </c>
      <c r="AT212" s="160" t="s">
        <v>142</v>
      </c>
      <c r="AU212" s="160" t="s">
        <v>82</v>
      </c>
      <c r="AY212" s="14" t="s">
        <v>140</v>
      </c>
      <c r="BE212" s="161">
        <f t="shared" si="44"/>
        <v>0</v>
      </c>
      <c r="BF212" s="161">
        <f t="shared" si="45"/>
        <v>0</v>
      </c>
      <c r="BG212" s="161">
        <f t="shared" si="46"/>
        <v>0</v>
      </c>
      <c r="BH212" s="161">
        <f t="shared" si="47"/>
        <v>0</v>
      </c>
      <c r="BI212" s="161">
        <f t="shared" si="48"/>
        <v>0</v>
      </c>
      <c r="BJ212" s="14" t="s">
        <v>82</v>
      </c>
      <c r="BK212" s="161">
        <f t="shared" si="49"/>
        <v>0</v>
      </c>
      <c r="BL212" s="14" t="s">
        <v>202</v>
      </c>
      <c r="BM212" s="160" t="s">
        <v>1361</v>
      </c>
    </row>
    <row r="213" spans="1:65" s="2" customFormat="1" ht="21.75" customHeight="1">
      <c r="A213" s="29"/>
      <c r="B213" s="147"/>
      <c r="C213" s="148" t="s">
        <v>448</v>
      </c>
      <c r="D213" s="148" t="s">
        <v>142</v>
      </c>
      <c r="E213" s="149" t="s">
        <v>1362</v>
      </c>
      <c r="F213" s="150" t="s">
        <v>1363</v>
      </c>
      <c r="G213" s="151" t="s">
        <v>267</v>
      </c>
      <c r="H213" s="152">
        <v>1</v>
      </c>
      <c r="I213" s="153"/>
      <c r="J213" s="154">
        <f t="shared" si="40"/>
        <v>0</v>
      </c>
      <c r="K213" s="155"/>
      <c r="L213" s="30"/>
      <c r="M213" s="156" t="s">
        <v>1</v>
      </c>
      <c r="N213" s="157" t="s">
        <v>39</v>
      </c>
      <c r="O213" s="58"/>
      <c r="P213" s="158">
        <f t="shared" si="41"/>
        <v>0</v>
      </c>
      <c r="Q213" s="158">
        <v>0</v>
      </c>
      <c r="R213" s="158">
        <f t="shared" si="42"/>
        <v>0</v>
      </c>
      <c r="S213" s="158">
        <v>0</v>
      </c>
      <c r="T213" s="159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202</v>
      </c>
      <c r="AT213" s="160" t="s">
        <v>142</v>
      </c>
      <c r="AU213" s="160" t="s">
        <v>82</v>
      </c>
      <c r="AY213" s="14" t="s">
        <v>140</v>
      </c>
      <c r="BE213" s="161">
        <f t="shared" si="44"/>
        <v>0</v>
      </c>
      <c r="BF213" s="161">
        <f t="shared" si="45"/>
        <v>0</v>
      </c>
      <c r="BG213" s="161">
        <f t="shared" si="46"/>
        <v>0</v>
      </c>
      <c r="BH213" s="161">
        <f t="shared" si="47"/>
        <v>0</v>
      </c>
      <c r="BI213" s="161">
        <f t="shared" si="48"/>
        <v>0</v>
      </c>
      <c r="BJ213" s="14" t="s">
        <v>82</v>
      </c>
      <c r="BK213" s="161">
        <f t="shared" si="49"/>
        <v>0</v>
      </c>
      <c r="BL213" s="14" t="s">
        <v>202</v>
      </c>
      <c r="BM213" s="160" t="s">
        <v>1364</v>
      </c>
    </row>
    <row r="214" spans="1:65" s="2" customFormat="1" ht="16.5" customHeight="1">
      <c r="A214" s="29"/>
      <c r="B214" s="147"/>
      <c r="C214" s="162" t="s">
        <v>452</v>
      </c>
      <c r="D214" s="162" t="s">
        <v>193</v>
      </c>
      <c r="E214" s="163" t="s">
        <v>1365</v>
      </c>
      <c r="F214" s="164" t="s">
        <v>1366</v>
      </c>
      <c r="G214" s="165" t="s">
        <v>267</v>
      </c>
      <c r="H214" s="166">
        <v>1</v>
      </c>
      <c r="I214" s="167"/>
      <c r="J214" s="168">
        <f t="shared" si="40"/>
        <v>0</v>
      </c>
      <c r="K214" s="169"/>
      <c r="L214" s="170"/>
      <c r="M214" s="171" t="s">
        <v>1</v>
      </c>
      <c r="N214" s="172" t="s">
        <v>39</v>
      </c>
      <c r="O214" s="58"/>
      <c r="P214" s="158">
        <f t="shared" si="41"/>
        <v>0</v>
      </c>
      <c r="Q214" s="158">
        <v>0</v>
      </c>
      <c r="R214" s="158">
        <f t="shared" si="42"/>
        <v>0</v>
      </c>
      <c r="S214" s="158">
        <v>0</v>
      </c>
      <c r="T214" s="159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269</v>
      </c>
      <c r="AT214" s="160" t="s">
        <v>193</v>
      </c>
      <c r="AU214" s="160" t="s">
        <v>82</v>
      </c>
      <c r="AY214" s="14" t="s">
        <v>140</v>
      </c>
      <c r="BE214" s="161">
        <f t="shared" si="44"/>
        <v>0</v>
      </c>
      <c r="BF214" s="161">
        <f t="shared" si="45"/>
        <v>0</v>
      </c>
      <c r="BG214" s="161">
        <f t="shared" si="46"/>
        <v>0</v>
      </c>
      <c r="BH214" s="161">
        <f t="shared" si="47"/>
        <v>0</v>
      </c>
      <c r="BI214" s="161">
        <f t="shared" si="48"/>
        <v>0</v>
      </c>
      <c r="BJ214" s="14" t="s">
        <v>82</v>
      </c>
      <c r="BK214" s="161">
        <f t="shared" si="49"/>
        <v>0</v>
      </c>
      <c r="BL214" s="14" t="s">
        <v>202</v>
      </c>
      <c r="BM214" s="160" t="s">
        <v>1367</v>
      </c>
    </row>
    <row r="215" spans="1:65" s="2" customFormat="1" ht="24.15" customHeight="1">
      <c r="A215" s="29"/>
      <c r="B215" s="147"/>
      <c r="C215" s="148" t="s">
        <v>456</v>
      </c>
      <c r="D215" s="148" t="s">
        <v>142</v>
      </c>
      <c r="E215" s="149" t="s">
        <v>1368</v>
      </c>
      <c r="F215" s="150" t="s">
        <v>1369</v>
      </c>
      <c r="G215" s="151" t="s">
        <v>678</v>
      </c>
      <c r="H215" s="173"/>
      <c r="I215" s="153"/>
      <c r="J215" s="154">
        <f t="shared" si="40"/>
        <v>0</v>
      </c>
      <c r="K215" s="155"/>
      <c r="L215" s="30"/>
      <c r="M215" s="156" t="s">
        <v>1</v>
      </c>
      <c r="N215" s="157" t="s">
        <v>39</v>
      </c>
      <c r="O215" s="58"/>
      <c r="P215" s="158">
        <f t="shared" si="41"/>
        <v>0</v>
      </c>
      <c r="Q215" s="158">
        <v>0</v>
      </c>
      <c r="R215" s="158">
        <f t="shared" si="42"/>
        <v>0</v>
      </c>
      <c r="S215" s="158">
        <v>0</v>
      </c>
      <c r="T215" s="159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202</v>
      </c>
      <c r="AT215" s="160" t="s">
        <v>142</v>
      </c>
      <c r="AU215" s="160" t="s">
        <v>82</v>
      </c>
      <c r="AY215" s="14" t="s">
        <v>140</v>
      </c>
      <c r="BE215" s="161">
        <f t="shared" si="44"/>
        <v>0</v>
      </c>
      <c r="BF215" s="161">
        <f t="shared" si="45"/>
        <v>0</v>
      </c>
      <c r="BG215" s="161">
        <f t="shared" si="46"/>
        <v>0</v>
      </c>
      <c r="BH215" s="161">
        <f t="shared" si="47"/>
        <v>0</v>
      </c>
      <c r="BI215" s="161">
        <f t="shared" si="48"/>
        <v>0</v>
      </c>
      <c r="BJ215" s="14" t="s">
        <v>82</v>
      </c>
      <c r="BK215" s="161">
        <f t="shared" si="49"/>
        <v>0</v>
      </c>
      <c r="BL215" s="14" t="s">
        <v>202</v>
      </c>
      <c r="BM215" s="160" t="s">
        <v>1370</v>
      </c>
    </row>
    <row r="216" spans="1:65" s="12" customFormat="1" ht="22.8" customHeight="1">
      <c r="B216" s="134"/>
      <c r="D216" s="135" t="s">
        <v>72</v>
      </c>
      <c r="E216" s="145" t="s">
        <v>1371</v>
      </c>
      <c r="F216" s="145" t="s">
        <v>1372</v>
      </c>
      <c r="I216" s="137"/>
      <c r="J216" s="146">
        <f>BK216</f>
        <v>0</v>
      </c>
      <c r="L216" s="134"/>
      <c r="M216" s="139"/>
      <c r="N216" s="140"/>
      <c r="O216" s="140"/>
      <c r="P216" s="141">
        <f>SUM(P217:P256)</f>
        <v>0</v>
      </c>
      <c r="Q216" s="140"/>
      <c r="R216" s="141">
        <f>SUM(R217:R256)</f>
        <v>0</v>
      </c>
      <c r="S216" s="140"/>
      <c r="T216" s="142">
        <f>SUM(T217:T256)</f>
        <v>0</v>
      </c>
      <c r="AR216" s="135" t="s">
        <v>82</v>
      </c>
      <c r="AT216" s="143" t="s">
        <v>72</v>
      </c>
      <c r="AU216" s="143" t="s">
        <v>78</v>
      </c>
      <c r="AY216" s="135" t="s">
        <v>140</v>
      </c>
      <c r="BK216" s="144">
        <f>SUM(BK217:BK256)</f>
        <v>0</v>
      </c>
    </row>
    <row r="217" spans="1:65" s="2" customFormat="1" ht="24.15" customHeight="1">
      <c r="A217" s="29"/>
      <c r="B217" s="147"/>
      <c r="C217" s="148" t="s">
        <v>460</v>
      </c>
      <c r="D217" s="148" t="s">
        <v>142</v>
      </c>
      <c r="E217" s="149" t="s">
        <v>1373</v>
      </c>
      <c r="F217" s="150" t="s">
        <v>1374</v>
      </c>
      <c r="G217" s="151" t="s">
        <v>267</v>
      </c>
      <c r="H217" s="152">
        <v>4</v>
      </c>
      <c r="I217" s="153"/>
      <c r="J217" s="154">
        <f t="shared" ref="J217:J256" si="50">ROUND(I217*H217,2)</f>
        <v>0</v>
      </c>
      <c r="K217" s="155"/>
      <c r="L217" s="30"/>
      <c r="M217" s="156" t="s">
        <v>1</v>
      </c>
      <c r="N217" s="157" t="s">
        <v>39</v>
      </c>
      <c r="O217" s="58"/>
      <c r="P217" s="158">
        <f t="shared" ref="P217:P256" si="51">O217*H217</f>
        <v>0</v>
      </c>
      <c r="Q217" s="158">
        <v>0</v>
      </c>
      <c r="R217" s="158">
        <f t="shared" ref="R217:R256" si="52">Q217*H217</f>
        <v>0</v>
      </c>
      <c r="S217" s="158">
        <v>0</v>
      </c>
      <c r="T217" s="159">
        <f t="shared" ref="T217:T256" si="53"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202</v>
      </c>
      <c r="AT217" s="160" t="s">
        <v>142</v>
      </c>
      <c r="AU217" s="160" t="s">
        <v>82</v>
      </c>
      <c r="AY217" s="14" t="s">
        <v>140</v>
      </c>
      <c r="BE217" s="161">
        <f t="shared" ref="BE217:BE256" si="54">IF(N217="základná",J217,0)</f>
        <v>0</v>
      </c>
      <c r="BF217" s="161">
        <f t="shared" ref="BF217:BF256" si="55">IF(N217="znížená",J217,0)</f>
        <v>0</v>
      </c>
      <c r="BG217" s="161">
        <f t="shared" ref="BG217:BG256" si="56">IF(N217="zákl. prenesená",J217,0)</f>
        <v>0</v>
      </c>
      <c r="BH217" s="161">
        <f t="shared" ref="BH217:BH256" si="57">IF(N217="zníž. prenesená",J217,0)</f>
        <v>0</v>
      </c>
      <c r="BI217" s="161">
        <f t="shared" ref="BI217:BI256" si="58">IF(N217="nulová",J217,0)</f>
        <v>0</v>
      </c>
      <c r="BJ217" s="14" t="s">
        <v>82</v>
      </c>
      <c r="BK217" s="161">
        <f t="shared" ref="BK217:BK256" si="59">ROUND(I217*H217,2)</f>
        <v>0</v>
      </c>
      <c r="BL217" s="14" t="s">
        <v>202</v>
      </c>
      <c r="BM217" s="160" t="s">
        <v>1375</v>
      </c>
    </row>
    <row r="218" spans="1:65" s="2" customFormat="1" ht="44.25" customHeight="1">
      <c r="A218" s="29"/>
      <c r="B218" s="147"/>
      <c r="C218" s="162" t="s">
        <v>464</v>
      </c>
      <c r="D218" s="162" t="s">
        <v>193</v>
      </c>
      <c r="E218" s="163" t="s">
        <v>1376</v>
      </c>
      <c r="F218" s="164" t="s">
        <v>1377</v>
      </c>
      <c r="G218" s="165" t="s">
        <v>267</v>
      </c>
      <c r="H218" s="166">
        <v>4</v>
      </c>
      <c r="I218" s="167"/>
      <c r="J218" s="168">
        <f t="shared" si="50"/>
        <v>0</v>
      </c>
      <c r="K218" s="169"/>
      <c r="L218" s="170"/>
      <c r="M218" s="171" t="s">
        <v>1</v>
      </c>
      <c r="N218" s="172" t="s">
        <v>39</v>
      </c>
      <c r="O218" s="58"/>
      <c r="P218" s="158">
        <f t="shared" si="51"/>
        <v>0</v>
      </c>
      <c r="Q218" s="158">
        <v>0</v>
      </c>
      <c r="R218" s="158">
        <f t="shared" si="52"/>
        <v>0</v>
      </c>
      <c r="S218" s="158">
        <v>0</v>
      </c>
      <c r="T218" s="159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269</v>
      </c>
      <c r="AT218" s="160" t="s">
        <v>193</v>
      </c>
      <c r="AU218" s="160" t="s">
        <v>82</v>
      </c>
      <c r="AY218" s="14" t="s">
        <v>140</v>
      </c>
      <c r="BE218" s="161">
        <f t="shared" si="54"/>
        <v>0</v>
      </c>
      <c r="BF218" s="161">
        <f t="shared" si="55"/>
        <v>0</v>
      </c>
      <c r="BG218" s="161">
        <f t="shared" si="56"/>
        <v>0</v>
      </c>
      <c r="BH218" s="161">
        <f t="shared" si="57"/>
        <v>0</v>
      </c>
      <c r="BI218" s="161">
        <f t="shared" si="58"/>
        <v>0</v>
      </c>
      <c r="BJ218" s="14" t="s">
        <v>82</v>
      </c>
      <c r="BK218" s="161">
        <f t="shared" si="59"/>
        <v>0</v>
      </c>
      <c r="BL218" s="14" t="s">
        <v>202</v>
      </c>
      <c r="BM218" s="160" t="s">
        <v>1378</v>
      </c>
    </row>
    <row r="219" spans="1:65" s="2" customFormat="1" ht="37.799999999999997" customHeight="1">
      <c r="A219" s="29"/>
      <c r="B219" s="147"/>
      <c r="C219" s="162" t="s">
        <v>468</v>
      </c>
      <c r="D219" s="162" t="s">
        <v>193</v>
      </c>
      <c r="E219" s="163" t="s">
        <v>1379</v>
      </c>
      <c r="F219" s="164" t="s">
        <v>1380</v>
      </c>
      <c r="G219" s="165" t="s">
        <v>267</v>
      </c>
      <c r="H219" s="166">
        <v>4</v>
      </c>
      <c r="I219" s="167"/>
      <c r="J219" s="168">
        <f t="shared" si="50"/>
        <v>0</v>
      </c>
      <c r="K219" s="169"/>
      <c r="L219" s="170"/>
      <c r="M219" s="171" t="s">
        <v>1</v>
      </c>
      <c r="N219" s="172" t="s">
        <v>39</v>
      </c>
      <c r="O219" s="58"/>
      <c r="P219" s="158">
        <f t="shared" si="51"/>
        <v>0</v>
      </c>
      <c r="Q219" s="158">
        <v>0</v>
      </c>
      <c r="R219" s="158">
        <f t="shared" si="52"/>
        <v>0</v>
      </c>
      <c r="S219" s="158">
        <v>0</v>
      </c>
      <c r="T219" s="159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269</v>
      </c>
      <c r="AT219" s="160" t="s">
        <v>193</v>
      </c>
      <c r="AU219" s="160" t="s">
        <v>82</v>
      </c>
      <c r="AY219" s="14" t="s">
        <v>140</v>
      </c>
      <c r="BE219" s="161">
        <f t="shared" si="54"/>
        <v>0</v>
      </c>
      <c r="BF219" s="161">
        <f t="shared" si="55"/>
        <v>0</v>
      </c>
      <c r="BG219" s="161">
        <f t="shared" si="56"/>
        <v>0</v>
      </c>
      <c r="BH219" s="161">
        <f t="shared" si="57"/>
        <v>0</v>
      </c>
      <c r="BI219" s="161">
        <f t="shared" si="58"/>
        <v>0</v>
      </c>
      <c r="BJ219" s="14" t="s">
        <v>82</v>
      </c>
      <c r="BK219" s="161">
        <f t="shared" si="59"/>
        <v>0</v>
      </c>
      <c r="BL219" s="14" t="s">
        <v>202</v>
      </c>
      <c r="BM219" s="160" t="s">
        <v>1381</v>
      </c>
    </row>
    <row r="220" spans="1:65" s="2" customFormat="1" ht="24.15" customHeight="1">
      <c r="A220" s="29"/>
      <c r="B220" s="147"/>
      <c r="C220" s="148" t="s">
        <v>472</v>
      </c>
      <c r="D220" s="148" t="s">
        <v>142</v>
      </c>
      <c r="E220" s="149" t="s">
        <v>1382</v>
      </c>
      <c r="F220" s="150" t="s">
        <v>1383</v>
      </c>
      <c r="G220" s="151" t="s">
        <v>1384</v>
      </c>
      <c r="H220" s="152">
        <v>1</v>
      </c>
      <c r="I220" s="153"/>
      <c r="J220" s="154">
        <f t="shared" si="50"/>
        <v>0</v>
      </c>
      <c r="K220" s="155"/>
      <c r="L220" s="30"/>
      <c r="M220" s="156" t="s">
        <v>1</v>
      </c>
      <c r="N220" s="157" t="s">
        <v>39</v>
      </c>
      <c r="O220" s="58"/>
      <c r="P220" s="158">
        <f t="shared" si="51"/>
        <v>0</v>
      </c>
      <c r="Q220" s="158">
        <v>0</v>
      </c>
      <c r="R220" s="158">
        <f t="shared" si="52"/>
        <v>0</v>
      </c>
      <c r="S220" s="158">
        <v>0</v>
      </c>
      <c r="T220" s="159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202</v>
      </c>
      <c r="AT220" s="160" t="s">
        <v>142</v>
      </c>
      <c r="AU220" s="160" t="s">
        <v>82</v>
      </c>
      <c r="AY220" s="14" t="s">
        <v>140</v>
      </c>
      <c r="BE220" s="161">
        <f t="shared" si="54"/>
        <v>0</v>
      </c>
      <c r="BF220" s="161">
        <f t="shared" si="55"/>
        <v>0</v>
      </c>
      <c r="BG220" s="161">
        <f t="shared" si="56"/>
        <v>0</v>
      </c>
      <c r="BH220" s="161">
        <f t="shared" si="57"/>
        <v>0</v>
      </c>
      <c r="BI220" s="161">
        <f t="shared" si="58"/>
        <v>0</v>
      </c>
      <c r="BJ220" s="14" t="s">
        <v>82</v>
      </c>
      <c r="BK220" s="161">
        <f t="shared" si="59"/>
        <v>0</v>
      </c>
      <c r="BL220" s="14" t="s">
        <v>202</v>
      </c>
      <c r="BM220" s="160" t="s">
        <v>1385</v>
      </c>
    </row>
    <row r="221" spans="1:65" s="2" customFormat="1" ht="49.05" customHeight="1">
      <c r="A221" s="29"/>
      <c r="B221" s="147"/>
      <c r="C221" s="162" t="s">
        <v>476</v>
      </c>
      <c r="D221" s="162" t="s">
        <v>193</v>
      </c>
      <c r="E221" s="163" t="s">
        <v>1386</v>
      </c>
      <c r="F221" s="164" t="s">
        <v>1387</v>
      </c>
      <c r="G221" s="165" t="s">
        <v>267</v>
      </c>
      <c r="H221" s="166">
        <v>1</v>
      </c>
      <c r="I221" s="167"/>
      <c r="J221" s="168">
        <f t="shared" si="50"/>
        <v>0</v>
      </c>
      <c r="K221" s="169"/>
      <c r="L221" s="170"/>
      <c r="M221" s="171" t="s">
        <v>1</v>
      </c>
      <c r="N221" s="172" t="s">
        <v>39</v>
      </c>
      <c r="O221" s="58"/>
      <c r="P221" s="158">
        <f t="shared" si="51"/>
        <v>0</v>
      </c>
      <c r="Q221" s="158">
        <v>0</v>
      </c>
      <c r="R221" s="158">
        <f t="shared" si="52"/>
        <v>0</v>
      </c>
      <c r="S221" s="158">
        <v>0</v>
      </c>
      <c r="T221" s="159">
        <f t="shared" si="5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269</v>
      </c>
      <c r="AT221" s="160" t="s">
        <v>193</v>
      </c>
      <c r="AU221" s="160" t="s">
        <v>82</v>
      </c>
      <c r="AY221" s="14" t="s">
        <v>140</v>
      </c>
      <c r="BE221" s="161">
        <f t="shared" si="54"/>
        <v>0</v>
      </c>
      <c r="BF221" s="161">
        <f t="shared" si="55"/>
        <v>0</v>
      </c>
      <c r="BG221" s="161">
        <f t="shared" si="56"/>
        <v>0</v>
      </c>
      <c r="BH221" s="161">
        <f t="shared" si="57"/>
        <v>0</v>
      </c>
      <c r="BI221" s="161">
        <f t="shared" si="58"/>
        <v>0</v>
      </c>
      <c r="BJ221" s="14" t="s">
        <v>82</v>
      </c>
      <c r="BK221" s="161">
        <f t="shared" si="59"/>
        <v>0</v>
      </c>
      <c r="BL221" s="14" t="s">
        <v>202</v>
      </c>
      <c r="BM221" s="160" t="s">
        <v>1388</v>
      </c>
    </row>
    <row r="222" spans="1:65" s="2" customFormat="1" ht="37.799999999999997" customHeight="1">
      <c r="A222" s="29"/>
      <c r="B222" s="147"/>
      <c r="C222" s="162" t="s">
        <v>480</v>
      </c>
      <c r="D222" s="162" t="s">
        <v>193</v>
      </c>
      <c r="E222" s="163" t="s">
        <v>1389</v>
      </c>
      <c r="F222" s="164" t="s">
        <v>1390</v>
      </c>
      <c r="G222" s="165" t="s">
        <v>267</v>
      </c>
      <c r="H222" s="166">
        <v>1</v>
      </c>
      <c r="I222" s="167"/>
      <c r="J222" s="168">
        <f t="shared" si="50"/>
        <v>0</v>
      </c>
      <c r="K222" s="169"/>
      <c r="L222" s="170"/>
      <c r="M222" s="171" t="s">
        <v>1</v>
      </c>
      <c r="N222" s="172" t="s">
        <v>39</v>
      </c>
      <c r="O222" s="58"/>
      <c r="P222" s="158">
        <f t="shared" si="51"/>
        <v>0</v>
      </c>
      <c r="Q222" s="158">
        <v>0</v>
      </c>
      <c r="R222" s="158">
        <f t="shared" si="52"/>
        <v>0</v>
      </c>
      <c r="S222" s="158">
        <v>0</v>
      </c>
      <c r="T222" s="159">
        <f t="shared" si="5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269</v>
      </c>
      <c r="AT222" s="160" t="s">
        <v>193</v>
      </c>
      <c r="AU222" s="160" t="s">
        <v>82</v>
      </c>
      <c r="AY222" s="14" t="s">
        <v>140</v>
      </c>
      <c r="BE222" s="161">
        <f t="shared" si="54"/>
        <v>0</v>
      </c>
      <c r="BF222" s="161">
        <f t="shared" si="55"/>
        <v>0</v>
      </c>
      <c r="BG222" s="161">
        <f t="shared" si="56"/>
        <v>0</v>
      </c>
      <c r="BH222" s="161">
        <f t="shared" si="57"/>
        <v>0</v>
      </c>
      <c r="BI222" s="161">
        <f t="shared" si="58"/>
        <v>0</v>
      </c>
      <c r="BJ222" s="14" t="s">
        <v>82</v>
      </c>
      <c r="BK222" s="161">
        <f t="shared" si="59"/>
        <v>0</v>
      </c>
      <c r="BL222" s="14" t="s">
        <v>202</v>
      </c>
      <c r="BM222" s="160" t="s">
        <v>1391</v>
      </c>
    </row>
    <row r="223" spans="1:65" s="2" customFormat="1" ht="16.5" customHeight="1">
      <c r="A223" s="29"/>
      <c r="B223" s="147"/>
      <c r="C223" s="148" t="s">
        <v>484</v>
      </c>
      <c r="D223" s="148" t="s">
        <v>142</v>
      </c>
      <c r="E223" s="149" t="s">
        <v>1392</v>
      </c>
      <c r="F223" s="150" t="s">
        <v>1393</v>
      </c>
      <c r="G223" s="151" t="s">
        <v>267</v>
      </c>
      <c r="H223" s="152">
        <v>1</v>
      </c>
      <c r="I223" s="153"/>
      <c r="J223" s="154">
        <f t="shared" si="50"/>
        <v>0</v>
      </c>
      <c r="K223" s="155"/>
      <c r="L223" s="30"/>
      <c r="M223" s="156" t="s">
        <v>1</v>
      </c>
      <c r="N223" s="157" t="s">
        <v>39</v>
      </c>
      <c r="O223" s="58"/>
      <c r="P223" s="158">
        <f t="shared" si="51"/>
        <v>0</v>
      </c>
      <c r="Q223" s="158">
        <v>0</v>
      </c>
      <c r="R223" s="158">
        <f t="shared" si="52"/>
        <v>0</v>
      </c>
      <c r="S223" s="158">
        <v>0</v>
      </c>
      <c r="T223" s="159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202</v>
      </c>
      <c r="AT223" s="160" t="s">
        <v>142</v>
      </c>
      <c r="AU223" s="160" t="s">
        <v>82</v>
      </c>
      <c r="AY223" s="14" t="s">
        <v>140</v>
      </c>
      <c r="BE223" s="161">
        <f t="shared" si="54"/>
        <v>0</v>
      </c>
      <c r="BF223" s="161">
        <f t="shared" si="55"/>
        <v>0</v>
      </c>
      <c r="BG223" s="161">
        <f t="shared" si="56"/>
        <v>0</v>
      </c>
      <c r="BH223" s="161">
        <f t="shared" si="57"/>
        <v>0</v>
      </c>
      <c r="BI223" s="161">
        <f t="shared" si="58"/>
        <v>0</v>
      </c>
      <c r="BJ223" s="14" t="s">
        <v>82</v>
      </c>
      <c r="BK223" s="161">
        <f t="shared" si="59"/>
        <v>0</v>
      </c>
      <c r="BL223" s="14" t="s">
        <v>202</v>
      </c>
      <c r="BM223" s="160" t="s">
        <v>1394</v>
      </c>
    </row>
    <row r="224" spans="1:65" s="2" customFormat="1" ht="33" customHeight="1">
      <c r="A224" s="29"/>
      <c r="B224" s="147"/>
      <c r="C224" s="162" t="s">
        <v>488</v>
      </c>
      <c r="D224" s="162" t="s">
        <v>193</v>
      </c>
      <c r="E224" s="163" t="s">
        <v>1395</v>
      </c>
      <c r="F224" s="164" t="s">
        <v>1396</v>
      </c>
      <c r="G224" s="165" t="s">
        <v>267</v>
      </c>
      <c r="H224" s="166">
        <v>1</v>
      </c>
      <c r="I224" s="167"/>
      <c r="J224" s="168">
        <f t="shared" si="50"/>
        <v>0</v>
      </c>
      <c r="K224" s="169"/>
      <c r="L224" s="170"/>
      <c r="M224" s="171" t="s">
        <v>1</v>
      </c>
      <c r="N224" s="172" t="s">
        <v>39</v>
      </c>
      <c r="O224" s="58"/>
      <c r="P224" s="158">
        <f t="shared" si="51"/>
        <v>0</v>
      </c>
      <c r="Q224" s="158">
        <v>0</v>
      </c>
      <c r="R224" s="158">
        <f t="shared" si="52"/>
        <v>0</v>
      </c>
      <c r="S224" s="158">
        <v>0</v>
      </c>
      <c r="T224" s="159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269</v>
      </c>
      <c r="AT224" s="160" t="s">
        <v>193</v>
      </c>
      <c r="AU224" s="160" t="s">
        <v>82</v>
      </c>
      <c r="AY224" s="14" t="s">
        <v>140</v>
      </c>
      <c r="BE224" s="161">
        <f t="shared" si="54"/>
        <v>0</v>
      </c>
      <c r="BF224" s="161">
        <f t="shared" si="55"/>
        <v>0</v>
      </c>
      <c r="BG224" s="161">
        <f t="shared" si="56"/>
        <v>0</v>
      </c>
      <c r="BH224" s="161">
        <f t="shared" si="57"/>
        <v>0</v>
      </c>
      <c r="BI224" s="161">
        <f t="shared" si="58"/>
        <v>0</v>
      </c>
      <c r="BJ224" s="14" t="s">
        <v>82</v>
      </c>
      <c r="BK224" s="161">
        <f t="shared" si="59"/>
        <v>0</v>
      </c>
      <c r="BL224" s="14" t="s">
        <v>202</v>
      </c>
      <c r="BM224" s="160" t="s">
        <v>1397</v>
      </c>
    </row>
    <row r="225" spans="1:65" s="2" customFormat="1" ht="37.799999999999997" customHeight="1">
      <c r="A225" s="29"/>
      <c r="B225" s="147"/>
      <c r="C225" s="162" t="s">
        <v>492</v>
      </c>
      <c r="D225" s="162" t="s">
        <v>193</v>
      </c>
      <c r="E225" s="163" t="s">
        <v>1398</v>
      </c>
      <c r="F225" s="164" t="s">
        <v>1399</v>
      </c>
      <c r="G225" s="165" t="s">
        <v>267</v>
      </c>
      <c r="H225" s="166">
        <v>1</v>
      </c>
      <c r="I225" s="167"/>
      <c r="J225" s="168">
        <f t="shared" si="50"/>
        <v>0</v>
      </c>
      <c r="K225" s="169"/>
      <c r="L225" s="170"/>
      <c r="M225" s="171" t="s">
        <v>1</v>
      </c>
      <c r="N225" s="172" t="s">
        <v>39</v>
      </c>
      <c r="O225" s="58"/>
      <c r="P225" s="158">
        <f t="shared" si="51"/>
        <v>0</v>
      </c>
      <c r="Q225" s="158">
        <v>0</v>
      </c>
      <c r="R225" s="158">
        <f t="shared" si="52"/>
        <v>0</v>
      </c>
      <c r="S225" s="158">
        <v>0</v>
      </c>
      <c r="T225" s="159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269</v>
      </c>
      <c r="AT225" s="160" t="s">
        <v>193</v>
      </c>
      <c r="AU225" s="160" t="s">
        <v>82</v>
      </c>
      <c r="AY225" s="14" t="s">
        <v>140</v>
      </c>
      <c r="BE225" s="161">
        <f t="shared" si="54"/>
        <v>0</v>
      </c>
      <c r="BF225" s="161">
        <f t="shared" si="55"/>
        <v>0</v>
      </c>
      <c r="BG225" s="161">
        <f t="shared" si="56"/>
        <v>0</v>
      </c>
      <c r="BH225" s="161">
        <f t="shared" si="57"/>
        <v>0</v>
      </c>
      <c r="BI225" s="161">
        <f t="shared" si="58"/>
        <v>0</v>
      </c>
      <c r="BJ225" s="14" t="s">
        <v>82</v>
      </c>
      <c r="BK225" s="161">
        <f t="shared" si="59"/>
        <v>0</v>
      </c>
      <c r="BL225" s="14" t="s">
        <v>202</v>
      </c>
      <c r="BM225" s="160" t="s">
        <v>1400</v>
      </c>
    </row>
    <row r="226" spans="1:65" s="2" customFormat="1" ht="24.15" customHeight="1">
      <c r="A226" s="29"/>
      <c r="B226" s="147"/>
      <c r="C226" s="148" t="s">
        <v>496</v>
      </c>
      <c r="D226" s="148" t="s">
        <v>142</v>
      </c>
      <c r="E226" s="149" t="s">
        <v>1401</v>
      </c>
      <c r="F226" s="150" t="s">
        <v>1402</v>
      </c>
      <c r="G226" s="151" t="s">
        <v>1384</v>
      </c>
      <c r="H226" s="152">
        <v>8</v>
      </c>
      <c r="I226" s="153"/>
      <c r="J226" s="154">
        <f t="shared" si="50"/>
        <v>0</v>
      </c>
      <c r="K226" s="155"/>
      <c r="L226" s="30"/>
      <c r="M226" s="156" t="s">
        <v>1</v>
      </c>
      <c r="N226" s="157" t="s">
        <v>39</v>
      </c>
      <c r="O226" s="58"/>
      <c r="P226" s="158">
        <f t="shared" si="51"/>
        <v>0</v>
      </c>
      <c r="Q226" s="158">
        <v>0</v>
      </c>
      <c r="R226" s="158">
        <f t="shared" si="52"/>
        <v>0</v>
      </c>
      <c r="S226" s="158">
        <v>0</v>
      </c>
      <c r="T226" s="159">
        <f t="shared" si="5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202</v>
      </c>
      <c r="AT226" s="160" t="s">
        <v>142</v>
      </c>
      <c r="AU226" s="160" t="s">
        <v>82</v>
      </c>
      <c r="AY226" s="14" t="s">
        <v>140</v>
      </c>
      <c r="BE226" s="161">
        <f t="shared" si="54"/>
        <v>0</v>
      </c>
      <c r="BF226" s="161">
        <f t="shared" si="55"/>
        <v>0</v>
      </c>
      <c r="BG226" s="161">
        <f t="shared" si="56"/>
        <v>0</v>
      </c>
      <c r="BH226" s="161">
        <f t="shared" si="57"/>
        <v>0</v>
      </c>
      <c r="BI226" s="161">
        <f t="shared" si="58"/>
        <v>0</v>
      </c>
      <c r="BJ226" s="14" t="s">
        <v>82</v>
      </c>
      <c r="BK226" s="161">
        <f t="shared" si="59"/>
        <v>0</v>
      </c>
      <c r="BL226" s="14" t="s">
        <v>202</v>
      </c>
      <c r="BM226" s="160" t="s">
        <v>1403</v>
      </c>
    </row>
    <row r="227" spans="1:65" s="2" customFormat="1" ht="24.15" customHeight="1">
      <c r="A227" s="29"/>
      <c r="B227" s="147"/>
      <c r="C227" s="162" t="s">
        <v>501</v>
      </c>
      <c r="D227" s="162" t="s">
        <v>193</v>
      </c>
      <c r="E227" s="163" t="s">
        <v>1404</v>
      </c>
      <c r="F227" s="164" t="s">
        <v>1405</v>
      </c>
      <c r="G227" s="165" t="s">
        <v>267</v>
      </c>
      <c r="H227" s="166">
        <v>8</v>
      </c>
      <c r="I227" s="167"/>
      <c r="J227" s="168">
        <f t="shared" si="50"/>
        <v>0</v>
      </c>
      <c r="K227" s="169"/>
      <c r="L227" s="170"/>
      <c r="M227" s="171" t="s">
        <v>1</v>
      </c>
      <c r="N227" s="172" t="s">
        <v>39</v>
      </c>
      <c r="O227" s="58"/>
      <c r="P227" s="158">
        <f t="shared" si="51"/>
        <v>0</v>
      </c>
      <c r="Q227" s="158">
        <v>0</v>
      </c>
      <c r="R227" s="158">
        <f t="shared" si="52"/>
        <v>0</v>
      </c>
      <c r="S227" s="158">
        <v>0</v>
      </c>
      <c r="T227" s="159">
        <f t="shared" si="5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269</v>
      </c>
      <c r="AT227" s="160" t="s">
        <v>193</v>
      </c>
      <c r="AU227" s="160" t="s">
        <v>82</v>
      </c>
      <c r="AY227" s="14" t="s">
        <v>140</v>
      </c>
      <c r="BE227" s="161">
        <f t="shared" si="54"/>
        <v>0</v>
      </c>
      <c r="BF227" s="161">
        <f t="shared" si="55"/>
        <v>0</v>
      </c>
      <c r="BG227" s="161">
        <f t="shared" si="56"/>
        <v>0</v>
      </c>
      <c r="BH227" s="161">
        <f t="shared" si="57"/>
        <v>0</v>
      </c>
      <c r="BI227" s="161">
        <f t="shared" si="58"/>
        <v>0</v>
      </c>
      <c r="BJ227" s="14" t="s">
        <v>82</v>
      </c>
      <c r="BK227" s="161">
        <f t="shared" si="59"/>
        <v>0</v>
      </c>
      <c r="BL227" s="14" t="s">
        <v>202</v>
      </c>
      <c r="BM227" s="160" t="s">
        <v>1406</v>
      </c>
    </row>
    <row r="228" spans="1:65" s="2" customFormat="1" ht="24.15" customHeight="1">
      <c r="A228" s="29"/>
      <c r="B228" s="147"/>
      <c r="C228" s="148" t="s">
        <v>505</v>
      </c>
      <c r="D228" s="148" t="s">
        <v>142</v>
      </c>
      <c r="E228" s="149" t="s">
        <v>1407</v>
      </c>
      <c r="F228" s="150" t="s">
        <v>1408</v>
      </c>
      <c r="G228" s="151" t="s">
        <v>267</v>
      </c>
      <c r="H228" s="152">
        <v>4</v>
      </c>
      <c r="I228" s="153"/>
      <c r="J228" s="154">
        <f t="shared" si="50"/>
        <v>0</v>
      </c>
      <c r="K228" s="155"/>
      <c r="L228" s="30"/>
      <c r="M228" s="156" t="s">
        <v>1</v>
      </c>
      <c r="N228" s="157" t="s">
        <v>39</v>
      </c>
      <c r="O228" s="58"/>
      <c r="P228" s="158">
        <f t="shared" si="51"/>
        <v>0</v>
      </c>
      <c r="Q228" s="158">
        <v>0</v>
      </c>
      <c r="R228" s="158">
        <f t="shared" si="52"/>
        <v>0</v>
      </c>
      <c r="S228" s="158">
        <v>0</v>
      </c>
      <c r="T228" s="159">
        <f t="shared" si="5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202</v>
      </c>
      <c r="AT228" s="160" t="s">
        <v>142</v>
      </c>
      <c r="AU228" s="160" t="s">
        <v>82</v>
      </c>
      <c r="AY228" s="14" t="s">
        <v>140</v>
      </c>
      <c r="BE228" s="161">
        <f t="shared" si="54"/>
        <v>0</v>
      </c>
      <c r="BF228" s="161">
        <f t="shared" si="55"/>
        <v>0</v>
      </c>
      <c r="BG228" s="161">
        <f t="shared" si="56"/>
        <v>0</v>
      </c>
      <c r="BH228" s="161">
        <f t="shared" si="57"/>
        <v>0</v>
      </c>
      <c r="BI228" s="161">
        <f t="shared" si="58"/>
        <v>0</v>
      </c>
      <c r="BJ228" s="14" t="s">
        <v>82</v>
      </c>
      <c r="BK228" s="161">
        <f t="shared" si="59"/>
        <v>0</v>
      </c>
      <c r="BL228" s="14" t="s">
        <v>202</v>
      </c>
      <c r="BM228" s="160" t="s">
        <v>1409</v>
      </c>
    </row>
    <row r="229" spans="1:65" s="2" customFormat="1" ht="24.15" customHeight="1">
      <c r="A229" s="29"/>
      <c r="B229" s="147"/>
      <c r="C229" s="162" t="s">
        <v>509</v>
      </c>
      <c r="D229" s="162" t="s">
        <v>193</v>
      </c>
      <c r="E229" s="163" t="s">
        <v>1410</v>
      </c>
      <c r="F229" s="164" t="s">
        <v>1411</v>
      </c>
      <c r="G229" s="165" t="s">
        <v>267</v>
      </c>
      <c r="H229" s="166">
        <v>4</v>
      </c>
      <c r="I229" s="167"/>
      <c r="J229" s="168">
        <f t="shared" si="50"/>
        <v>0</v>
      </c>
      <c r="K229" s="169"/>
      <c r="L229" s="170"/>
      <c r="M229" s="171" t="s">
        <v>1</v>
      </c>
      <c r="N229" s="172" t="s">
        <v>39</v>
      </c>
      <c r="O229" s="58"/>
      <c r="P229" s="158">
        <f t="shared" si="51"/>
        <v>0</v>
      </c>
      <c r="Q229" s="158">
        <v>0</v>
      </c>
      <c r="R229" s="158">
        <f t="shared" si="52"/>
        <v>0</v>
      </c>
      <c r="S229" s="158">
        <v>0</v>
      </c>
      <c r="T229" s="159">
        <f t="shared" si="5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269</v>
      </c>
      <c r="AT229" s="160" t="s">
        <v>193</v>
      </c>
      <c r="AU229" s="160" t="s">
        <v>82</v>
      </c>
      <c r="AY229" s="14" t="s">
        <v>140</v>
      </c>
      <c r="BE229" s="161">
        <f t="shared" si="54"/>
        <v>0</v>
      </c>
      <c r="BF229" s="161">
        <f t="shared" si="55"/>
        <v>0</v>
      </c>
      <c r="BG229" s="161">
        <f t="shared" si="56"/>
        <v>0</v>
      </c>
      <c r="BH229" s="161">
        <f t="shared" si="57"/>
        <v>0</v>
      </c>
      <c r="BI229" s="161">
        <f t="shared" si="58"/>
        <v>0</v>
      </c>
      <c r="BJ229" s="14" t="s">
        <v>82</v>
      </c>
      <c r="BK229" s="161">
        <f t="shared" si="59"/>
        <v>0</v>
      </c>
      <c r="BL229" s="14" t="s">
        <v>202</v>
      </c>
      <c r="BM229" s="160" t="s">
        <v>1412</v>
      </c>
    </row>
    <row r="230" spans="1:65" s="2" customFormat="1" ht="24.15" customHeight="1">
      <c r="A230" s="29"/>
      <c r="B230" s="147"/>
      <c r="C230" s="148" t="s">
        <v>513</v>
      </c>
      <c r="D230" s="148" t="s">
        <v>142</v>
      </c>
      <c r="E230" s="149" t="s">
        <v>1413</v>
      </c>
      <c r="F230" s="150" t="s">
        <v>1414</v>
      </c>
      <c r="G230" s="151" t="s">
        <v>1384</v>
      </c>
      <c r="H230" s="152">
        <v>1</v>
      </c>
      <c r="I230" s="153"/>
      <c r="J230" s="154">
        <f t="shared" si="50"/>
        <v>0</v>
      </c>
      <c r="K230" s="155"/>
      <c r="L230" s="30"/>
      <c r="M230" s="156" t="s">
        <v>1</v>
      </c>
      <c r="N230" s="157" t="s">
        <v>39</v>
      </c>
      <c r="O230" s="58"/>
      <c r="P230" s="158">
        <f t="shared" si="51"/>
        <v>0</v>
      </c>
      <c r="Q230" s="158">
        <v>0</v>
      </c>
      <c r="R230" s="158">
        <f t="shared" si="52"/>
        <v>0</v>
      </c>
      <c r="S230" s="158">
        <v>0</v>
      </c>
      <c r="T230" s="159">
        <f t="shared" si="5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202</v>
      </c>
      <c r="AT230" s="160" t="s">
        <v>142</v>
      </c>
      <c r="AU230" s="160" t="s">
        <v>82</v>
      </c>
      <c r="AY230" s="14" t="s">
        <v>140</v>
      </c>
      <c r="BE230" s="161">
        <f t="shared" si="54"/>
        <v>0</v>
      </c>
      <c r="BF230" s="161">
        <f t="shared" si="55"/>
        <v>0</v>
      </c>
      <c r="BG230" s="161">
        <f t="shared" si="56"/>
        <v>0</v>
      </c>
      <c r="BH230" s="161">
        <f t="shared" si="57"/>
        <v>0</v>
      </c>
      <c r="BI230" s="161">
        <f t="shared" si="58"/>
        <v>0</v>
      </c>
      <c r="BJ230" s="14" t="s">
        <v>82</v>
      </c>
      <c r="BK230" s="161">
        <f t="shared" si="59"/>
        <v>0</v>
      </c>
      <c r="BL230" s="14" t="s">
        <v>202</v>
      </c>
      <c r="BM230" s="160" t="s">
        <v>1415</v>
      </c>
    </row>
    <row r="231" spans="1:65" s="2" customFormat="1" ht="24.15" customHeight="1">
      <c r="A231" s="29"/>
      <c r="B231" s="147"/>
      <c r="C231" s="162" t="s">
        <v>517</v>
      </c>
      <c r="D231" s="162" t="s">
        <v>193</v>
      </c>
      <c r="E231" s="163" t="s">
        <v>1416</v>
      </c>
      <c r="F231" s="164" t="s">
        <v>1417</v>
      </c>
      <c r="G231" s="165" t="s">
        <v>267</v>
      </c>
      <c r="H231" s="166">
        <v>1</v>
      </c>
      <c r="I231" s="167"/>
      <c r="J231" s="168">
        <f t="shared" si="50"/>
        <v>0</v>
      </c>
      <c r="K231" s="169"/>
      <c r="L231" s="170"/>
      <c r="M231" s="171" t="s">
        <v>1</v>
      </c>
      <c r="N231" s="172" t="s">
        <v>39</v>
      </c>
      <c r="O231" s="58"/>
      <c r="P231" s="158">
        <f t="shared" si="51"/>
        <v>0</v>
      </c>
      <c r="Q231" s="158">
        <v>0</v>
      </c>
      <c r="R231" s="158">
        <f t="shared" si="52"/>
        <v>0</v>
      </c>
      <c r="S231" s="158">
        <v>0</v>
      </c>
      <c r="T231" s="159">
        <f t="shared" si="5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269</v>
      </c>
      <c r="AT231" s="160" t="s">
        <v>193</v>
      </c>
      <c r="AU231" s="160" t="s">
        <v>82</v>
      </c>
      <c r="AY231" s="14" t="s">
        <v>140</v>
      </c>
      <c r="BE231" s="161">
        <f t="shared" si="54"/>
        <v>0</v>
      </c>
      <c r="BF231" s="161">
        <f t="shared" si="55"/>
        <v>0</v>
      </c>
      <c r="BG231" s="161">
        <f t="shared" si="56"/>
        <v>0</v>
      </c>
      <c r="BH231" s="161">
        <f t="shared" si="57"/>
        <v>0</v>
      </c>
      <c r="BI231" s="161">
        <f t="shared" si="58"/>
        <v>0</v>
      </c>
      <c r="BJ231" s="14" t="s">
        <v>82</v>
      </c>
      <c r="BK231" s="161">
        <f t="shared" si="59"/>
        <v>0</v>
      </c>
      <c r="BL231" s="14" t="s">
        <v>202</v>
      </c>
      <c r="BM231" s="160" t="s">
        <v>1418</v>
      </c>
    </row>
    <row r="232" spans="1:65" s="2" customFormat="1" ht="33" customHeight="1">
      <c r="A232" s="29"/>
      <c r="B232" s="147"/>
      <c r="C232" s="148" t="s">
        <v>521</v>
      </c>
      <c r="D232" s="148" t="s">
        <v>142</v>
      </c>
      <c r="E232" s="149" t="s">
        <v>1419</v>
      </c>
      <c r="F232" s="150" t="s">
        <v>1420</v>
      </c>
      <c r="G232" s="151" t="s">
        <v>1384</v>
      </c>
      <c r="H232" s="152">
        <v>1</v>
      </c>
      <c r="I232" s="153"/>
      <c r="J232" s="154">
        <f t="shared" si="50"/>
        <v>0</v>
      </c>
      <c r="K232" s="155"/>
      <c r="L232" s="30"/>
      <c r="M232" s="156" t="s">
        <v>1</v>
      </c>
      <c r="N232" s="157" t="s">
        <v>39</v>
      </c>
      <c r="O232" s="58"/>
      <c r="P232" s="158">
        <f t="shared" si="51"/>
        <v>0</v>
      </c>
      <c r="Q232" s="158">
        <v>0</v>
      </c>
      <c r="R232" s="158">
        <f t="shared" si="52"/>
        <v>0</v>
      </c>
      <c r="S232" s="158">
        <v>0</v>
      </c>
      <c r="T232" s="159">
        <f t="shared" si="5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202</v>
      </c>
      <c r="AT232" s="160" t="s">
        <v>142</v>
      </c>
      <c r="AU232" s="160" t="s">
        <v>82</v>
      </c>
      <c r="AY232" s="14" t="s">
        <v>140</v>
      </c>
      <c r="BE232" s="161">
        <f t="shared" si="54"/>
        <v>0</v>
      </c>
      <c r="BF232" s="161">
        <f t="shared" si="55"/>
        <v>0</v>
      </c>
      <c r="BG232" s="161">
        <f t="shared" si="56"/>
        <v>0</v>
      </c>
      <c r="BH232" s="161">
        <f t="shared" si="57"/>
        <v>0</v>
      </c>
      <c r="BI232" s="161">
        <f t="shared" si="58"/>
        <v>0</v>
      </c>
      <c r="BJ232" s="14" t="s">
        <v>82</v>
      </c>
      <c r="BK232" s="161">
        <f t="shared" si="59"/>
        <v>0</v>
      </c>
      <c r="BL232" s="14" t="s">
        <v>202</v>
      </c>
      <c r="BM232" s="160" t="s">
        <v>1421</v>
      </c>
    </row>
    <row r="233" spans="1:65" s="2" customFormat="1" ht="37.799999999999997" customHeight="1">
      <c r="A233" s="29"/>
      <c r="B233" s="147"/>
      <c r="C233" s="162" t="s">
        <v>525</v>
      </c>
      <c r="D233" s="162" t="s">
        <v>193</v>
      </c>
      <c r="E233" s="163" t="s">
        <v>1422</v>
      </c>
      <c r="F233" s="164" t="s">
        <v>1423</v>
      </c>
      <c r="G233" s="165" t="s">
        <v>267</v>
      </c>
      <c r="H233" s="166">
        <v>1</v>
      </c>
      <c r="I233" s="167"/>
      <c r="J233" s="168">
        <f t="shared" si="50"/>
        <v>0</v>
      </c>
      <c r="K233" s="169"/>
      <c r="L233" s="170"/>
      <c r="M233" s="171" t="s">
        <v>1</v>
      </c>
      <c r="N233" s="172" t="s">
        <v>39</v>
      </c>
      <c r="O233" s="58"/>
      <c r="P233" s="158">
        <f t="shared" si="51"/>
        <v>0</v>
      </c>
      <c r="Q233" s="158">
        <v>0</v>
      </c>
      <c r="R233" s="158">
        <f t="shared" si="52"/>
        <v>0</v>
      </c>
      <c r="S233" s="158">
        <v>0</v>
      </c>
      <c r="T233" s="159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269</v>
      </c>
      <c r="AT233" s="160" t="s">
        <v>193</v>
      </c>
      <c r="AU233" s="160" t="s">
        <v>82</v>
      </c>
      <c r="AY233" s="14" t="s">
        <v>140</v>
      </c>
      <c r="BE233" s="161">
        <f t="shared" si="54"/>
        <v>0</v>
      </c>
      <c r="BF233" s="161">
        <f t="shared" si="55"/>
        <v>0</v>
      </c>
      <c r="BG233" s="161">
        <f t="shared" si="56"/>
        <v>0</v>
      </c>
      <c r="BH233" s="161">
        <f t="shared" si="57"/>
        <v>0</v>
      </c>
      <c r="BI233" s="161">
        <f t="shared" si="58"/>
        <v>0</v>
      </c>
      <c r="BJ233" s="14" t="s">
        <v>82</v>
      </c>
      <c r="BK233" s="161">
        <f t="shared" si="59"/>
        <v>0</v>
      </c>
      <c r="BL233" s="14" t="s">
        <v>202</v>
      </c>
      <c r="BM233" s="160" t="s">
        <v>1424</v>
      </c>
    </row>
    <row r="234" spans="1:65" s="2" customFormat="1" ht="37.799999999999997" customHeight="1">
      <c r="A234" s="29"/>
      <c r="B234" s="147"/>
      <c r="C234" s="148" t="s">
        <v>529</v>
      </c>
      <c r="D234" s="148" t="s">
        <v>142</v>
      </c>
      <c r="E234" s="149" t="s">
        <v>1425</v>
      </c>
      <c r="F234" s="150" t="s">
        <v>1426</v>
      </c>
      <c r="G234" s="151" t="s">
        <v>1384</v>
      </c>
      <c r="H234" s="152">
        <v>1</v>
      </c>
      <c r="I234" s="153"/>
      <c r="J234" s="154">
        <f t="shared" si="50"/>
        <v>0</v>
      </c>
      <c r="K234" s="155"/>
      <c r="L234" s="30"/>
      <c r="M234" s="156" t="s">
        <v>1</v>
      </c>
      <c r="N234" s="157" t="s">
        <v>39</v>
      </c>
      <c r="O234" s="58"/>
      <c r="P234" s="158">
        <f t="shared" si="51"/>
        <v>0</v>
      </c>
      <c r="Q234" s="158">
        <v>0</v>
      </c>
      <c r="R234" s="158">
        <f t="shared" si="52"/>
        <v>0</v>
      </c>
      <c r="S234" s="158">
        <v>0</v>
      </c>
      <c r="T234" s="159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202</v>
      </c>
      <c r="AT234" s="160" t="s">
        <v>142</v>
      </c>
      <c r="AU234" s="160" t="s">
        <v>82</v>
      </c>
      <c r="AY234" s="14" t="s">
        <v>140</v>
      </c>
      <c r="BE234" s="161">
        <f t="shared" si="54"/>
        <v>0</v>
      </c>
      <c r="BF234" s="161">
        <f t="shared" si="55"/>
        <v>0</v>
      </c>
      <c r="BG234" s="161">
        <f t="shared" si="56"/>
        <v>0</v>
      </c>
      <c r="BH234" s="161">
        <f t="shared" si="57"/>
        <v>0</v>
      </c>
      <c r="BI234" s="161">
        <f t="shared" si="58"/>
        <v>0</v>
      </c>
      <c r="BJ234" s="14" t="s">
        <v>82</v>
      </c>
      <c r="BK234" s="161">
        <f t="shared" si="59"/>
        <v>0</v>
      </c>
      <c r="BL234" s="14" t="s">
        <v>202</v>
      </c>
      <c r="BM234" s="160" t="s">
        <v>1427</v>
      </c>
    </row>
    <row r="235" spans="1:65" s="2" customFormat="1" ht="37.799999999999997" customHeight="1">
      <c r="A235" s="29"/>
      <c r="B235" s="147"/>
      <c r="C235" s="162" t="s">
        <v>533</v>
      </c>
      <c r="D235" s="162" t="s">
        <v>193</v>
      </c>
      <c r="E235" s="163" t="s">
        <v>1428</v>
      </c>
      <c r="F235" s="164" t="s">
        <v>1429</v>
      </c>
      <c r="G235" s="165" t="s">
        <v>267</v>
      </c>
      <c r="H235" s="166">
        <v>1</v>
      </c>
      <c r="I235" s="167"/>
      <c r="J235" s="168">
        <f t="shared" si="50"/>
        <v>0</v>
      </c>
      <c r="K235" s="169"/>
      <c r="L235" s="170"/>
      <c r="M235" s="171" t="s">
        <v>1</v>
      </c>
      <c r="N235" s="172" t="s">
        <v>39</v>
      </c>
      <c r="O235" s="58"/>
      <c r="P235" s="158">
        <f t="shared" si="51"/>
        <v>0</v>
      </c>
      <c r="Q235" s="158">
        <v>0</v>
      </c>
      <c r="R235" s="158">
        <f t="shared" si="52"/>
        <v>0</v>
      </c>
      <c r="S235" s="158">
        <v>0</v>
      </c>
      <c r="T235" s="159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269</v>
      </c>
      <c r="AT235" s="160" t="s">
        <v>193</v>
      </c>
      <c r="AU235" s="160" t="s">
        <v>82</v>
      </c>
      <c r="AY235" s="14" t="s">
        <v>140</v>
      </c>
      <c r="BE235" s="161">
        <f t="shared" si="54"/>
        <v>0</v>
      </c>
      <c r="BF235" s="161">
        <f t="shared" si="55"/>
        <v>0</v>
      </c>
      <c r="BG235" s="161">
        <f t="shared" si="56"/>
        <v>0</v>
      </c>
      <c r="BH235" s="161">
        <f t="shared" si="57"/>
        <v>0</v>
      </c>
      <c r="BI235" s="161">
        <f t="shared" si="58"/>
        <v>0</v>
      </c>
      <c r="BJ235" s="14" t="s">
        <v>82</v>
      </c>
      <c r="BK235" s="161">
        <f t="shared" si="59"/>
        <v>0</v>
      </c>
      <c r="BL235" s="14" t="s">
        <v>202</v>
      </c>
      <c r="BM235" s="160" t="s">
        <v>1430</v>
      </c>
    </row>
    <row r="236" spans="1:65" s="2" customFormat="1" ht="24.15" customHeight="1">
      <c r="A236" s="29"/>
      <c r="B236" s="147"/>
      <c r="C236" s="148" t="s">
        <v>537</v>
      </c>
      <c r="D236" s="148" t="s">
        <v>142</v>
      </c>
      <c r="E236" s="149" t="s">
        <v>1431</v>
      </c>
      <c r="F236" s="150" t="s">
        <v>1432</v>
      </c>
      <c r="G236" s="151" t="s">
        <v>1384</v>
      </c>
      <c r="H236" s="152">
        <v>2</v>
      </c>
      <c r="I236" s="153"/>
      <c r="J236" s="154">
        <f t="shared" si="50"/>
        <v>0</v>
      </c>
      <c r="K236" s="155"/>
      <c r="L236" s="30"/>
      <c r="M236" s="156" t="s">
        <v>1</v>
      </c>
      <c r="N236" s="157" t="s">
        <v>39</v>
      </c>
      <c r="O236" s="58"/>
      <c r="P236" s="158">
        <f t="shared" si="51"/>
        <v>0</v>
      </c>
      <c r="Q236" s="158">
        <v>0</v>
      </c>
      <c r="R236" s="158">
        <f t="shared" si="52"/>
        <v>0</v>
      </c>
      <c r="S236" s="158">
        <v>0</v>
      </c>
      <c r="T236" s="159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202</v>
      </c>
      <c r="AT236" s="160" t="s">
        <v>142</v>
      </c>
      <c r="AU236" s="160" t="s">
        <v>82</v>
      </c>
      <c r="AY236" s="14" t="s">
        <v>140</v>
      </c>
      <c r="BE236" s="161">
        <f t="shared" si="54"/>
        <v>0</v>
      </c>
      <c r="BF236" s="161">
        <f t="shared" si="55"/>
        <v>0</v>
      </c>
      <c r="BG236" s="161">
        <f t="shared" si="56"/>
        <v>0</v>
      </c>
      <c r="BH236" s="161">
        <f t="shared" si="57"/>
        <v>0</v>
      </c>
      <c r="BI236" s="161">
        <f t="shared" si="58"/>
        <v>0</v>
      </c>
      <c r="BJ236" s="14" t="s">
        <v>82</v>
      </c>
      <c r="BK236" s="161">
        <f t="shared" si="59"/>
        <v>0</v>
      </c>
      <c r="BL236" s="14" t="s">
        <v>202</v>
      </c>
      <c r="BM236" s="160" t="s">
        <v>1433</v>
      </c>
    </row>
    <row r="237" spans="1:65" s="2" customFormat="1" ht="24.15" customHeight="1">
      <c r="A237" s="29"/>
      <c r="B237" s="147"/>
      <c r="C237" s="162" t="s">
        <v>541</v>
      </c>
      <c r="D237" s="162" t="s">
        <v>193</v>
      </c>
      <c r="E237" s="163" t="s">
        <v>1434</v>
      </c>
      <c r="F237" s="164" t="s">
        <v>1435</v>
      </c>
      <c r="G237" s="165" t="s">
        <v>267</v>
      </c>
      <c r="H237" s="166">
        <v>2</v>
      </c>
      <c r="I237" s="167"/>
      <c r="J237" s="168">
        <f t="shared" si="50"/>
        <v>0</v>
      </c>
      <c r="K237" s="169"/>
      <c r="L237" s="170"/>
      <c r="M237" s="171" t="s">
        <v>1</v>
      </c>
      <c r="N237" s="172" t="s">
        <v>39</v>
      </c>
      <c r="O237" s="58"/>
      <c r="P237" s="158">
        <f t="shared" si="51"/>
        <v>0</v>
      </c>
      <c r="Q237" s="158">
        <v>0</v>
      </c>
      <c r="R237" s="158">
        <f t="shared" si="52"/>
        <v>0</v>
      </c>
      <c r="S237" s="158">
        <v>0</v>
      </c>
      <c r="T237" s="159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269</v>
      </c>
      <c r="AT237" s="160" t="s">
        <v>193</v>
      </c>
      <c r="AU237" s="160" t="s">
        <v>82</v>
      </c>
      <c r="AY237" s="14" t="s">
        <v>140</v>
      </c>
      <c r="BE237" s="161">
        <f t="shared" si="54"/>
        <v>0</v>
      </c>
      <c r="BF237" s="161">
        <f t="shared" si="55"/>
        <v>0</v>
      </c>
      <c r="BG237" s="161">
        <f t="shared" si="56"/>
        <v>0</v>
      </c>
      <c r="BH237" s="161">
        <f t="shared" si="57"/>
        <v>0</v>
      </c>
      <c r="BI237" s="161">
        <f t="shared" si="58"/>
        <v>0</v>
      </c>
      <c r="BJ237" s="14" t="s">
        <v>82</v>
      </c>
      <c r="BK237" s="161">
        <f t="shared" si="59"/>
        <v>0</v>
      </c>
      <c r="BL237" s="14" t="s">
        <v>202</v>
      </c>
      <c r="BM237" s="160" t="s">
        <v>1436</v>
      </c>
    </row>
    <row r="238" spans="1:65" s="2" customFormat="1" ht="21.75" customHeight="1">
      <c r="A238" s="29"/>
      <c r="B238" s="147"/>
      <c r="C238" s="148" t="s">
        <v>545</v>
      </c>
      <c r="D238" s="148" t="s">
        <v>142</v>
      </c>
      <c r="E238" s="149" t="s">
        <v>1437</v>
      </c>
      <c r="F238" s="150" t="s">
        <v>1438</v>
      </c>
      <c r="G238" s="151" t="s">
        <v>1439</v>
      </c>
      <c r="H238" s="152">
        <v>49</v>
      </c>
      <c r="I238" s="153"/>
      <c r="J238" s="154">
        <f t="shared" si="50"/>
        <v>0</v>
      </c>
      <c r="K238" s="155"/>
      <c r="L238" s="30"/>
      <c r="M238" s="156" t="s">
        <v>1</v>
      </c>
      <c r="N238" s="157" t="s">
        <v>39</v>
      </c>
      <c r="O238" s="58"/>
      <c r="P238" s="158">
        <f t="shared" si="51"/>
        <v>0</v>
      </c>
      <c r="Q238" s="158">
        <v>0</v>
      </c>
      <c r="R238" s="158">
        <f t="shared" si="52"/>
        <v>0</v>
      </c>
      <c r="S238" s="158">
        <v>0</v>
      </c>
      <c r="T238" s="159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202</v>
      </c>
      <c r="AT238" s="160" t="s">
        <v>142</v>
      </c>
      <c r="AU238" s="160" t="s">
        <v>82</v>
      </c>
      <c r="AY238" s="14" t="s">
        <v>140</v>
      </c>
      <c r="BE238" s="161">
        <f t="shared" si="54"/>
        <v>0</v>
      </c>
      <c r="BF238" s="161">
        <f t="shared" si="55"/>
        <v>0</v>
      </c>
      <c r="BG238" s="161">
        <f t="shared" si="56"/>
        <v>0</v>
      </c>
      <c r="BH238" s="161">
        <f t="shared" si="57"/>
        <v>0</v>
      </c>
      <c r="BI238" s="161">
        <f t="shared" si="58"/>
        <v>0</v>
      </c>
      <c r="BJ238" s="14" t="s">
        <v>82</v>
      </c>
      <c r="BK238" s="161">
        <f t="shared" si="59"/>
        <v>0</v>
      </c>
      <c r="BL238" s="14" t="s">
        <v>202</v>
      </c>
      <c r="BM238" s="160" t="s">
        <v>1440</v>
      </c>
    </row>
    <row r="239" spans="1:65" s="2" customFormat="1" ht="16.5" customHeight="1">
      <c r="A239" s="29"/>
      <c r="B239" s="147"/>
      <c r="C239" s="162" t="s">
        <v>549</v>
      </c>
      <c r="D239" s="162" t="s">
        <v>193</v>
      </c>
      <c r="E239" s="163" t="s">
        <v>1441</v>
      </c>
      <c r="F239" s="164" t="s">
        <v>1442</v>
      </c>
      <c r="G239" s="165" t="s">
        <v>267</v>
      </c>
      <c r="H239" s="166">
        <v>49</v>
      </c>
      <c r="I239" s="167"/>
      <c r="J239" s="168">
        <f t="shared" si="50"/>
        <v>0</v>
      </c>
      <c r="K239" s="169"/>
      <c r="L239" s="170"/>
      <c r="M239" s="171" t="s">
        <v>1</v>
      </c>
      <c r="N239" s="172" t="s">
        <v>39</v>
      </c>
      <c r="O239" s="58"/>
      <c r="P239" s="158">
        <f t="shared" si="51"/>
        <v>0</v>
      </c>
      <c r="Q239" s="158">
        <v>0</v>
      </c>
      <c r="R239" s="158">
        <f t="shared" si="52"/>
        <v>0</v>
      </c>
      <c r="S239" s="158">
        <v>0</v>
      </c>
      <c r="T239" s="159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269</v>
      </c>
      <c r="AT239" s="160" t="s">
        <v>193</v>
      </c>
      <c r="AU239" s="160" t="s">
        <v>82</v>
      </c>
      <c r="AY239" s="14" t="s">
        <v>140</v>
      </c>
      <c r="BE239" s="161">
        <f t="shared" si="54"/>
        <v>0</v>
      </c>
      <c r="BF239" s="161">
        <f t="shared" si="55"/>
        <v>0</v>
      </c>
      <c r="BG239" s="161">
        <f t="shared" si="56"/>
        <v>0</v>
      </c>
      <c r="BH239" s="161">
        <f t="shared" si="57"/>
        <v>0</v>
      </c>
      <c r="BI239" s="161">
        <f t="shared" si="58"/>
        <v>0</v>
      </c>
      <c r="BJ239" s="14" t="s">
        <v>82</v>
      </c>
      <c r="BK239" s="161">
        <f t="shared" si="59"/>
        <v>0</v>
      </c>
      <c r="BL239" s="14" t="s">
        <v>202</v>
      </c>
      <c r="BM239" s="160" t="s">
        <v>1443</v>
      </c>
    </row>
    <row r="240" spans="1:65" s="2" customFormat="1" ht="24.15" customHeight="1">
      <c r="A240" s="29"/>
      <c r="B240" s="147"/>
      <c r="C240" s="148" t="s">
        <v>553</v>
      </c>
      <c r="D240" s="148" t="s">
        <v>142</v>
      </c>
      <c r="E240" s="149" t="s">
        <v>1444</v>
      </c>
      <c r="F240" s="150" t="s">
        <v>1445</v>
      </c>
      <c r="G240" s="151" t="s">
        <v>267</v>
      </c>
      <c r="H240" s="152">
        <v>14</v>
      </c>
      <c r="I240" s="153"/>
      <c r="J240" s="154">
        <f t="shared" si="50"/>
        <v>0</v>
      </c>
      <c r="K240" s="155"/>
      <c r="L240" s="30"/>
      <c r="M240" s="156" t="s">
        <v>1</v>
      </c>
      <c r="N240" s="157" t="s">
        <v>39</v>
      </c>
      <c r="O240" s="58"/>
      <c r="P240" s="158">
        <f t="shared" si="51"/>
        <v>0</v>
      </c>
      <c r="Q240" s="158">
        <v>0</v>
      </c>
      <c r="R240" s="158">
        <f t="shared" si="52"/>
        <v>0</v>
      </c>
      <c r="S240" s="158">
        <v>0</v>
      </c>
      <c r="T240" s="159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202</v>
      </c>
      <c r="AT240" s="160" t="s">
        <v>142</v>
      </c>
      <c r="AU240" s="160" t="s">
        <v>82</v>
      </c>
      <c r="AY240" s="14" t="s">
        <v>140</v>
      </c>
      <c r="BE240" s="161">
        <f t="shared" si="54"/>
        <v>0</v>
      </c>
      <c r="BF240" s="161">
        <f t="shared" si="55"/>
        <v>0</v>
      </c>
      <c r="BG240" s="161">
        <f t="shared" si="56"/>
        <v>0</v>
      </c>
      <c r="BH240" s="161">
        <f t="shared" si="57"/>
        <v>0</v>
      </c>
      <c r="BI240" s="161">
        <f t="shared" si="58"/>
        <v>0</v>
      </c>
      <c r="BJ240" s="14" t="s">
        <v>82</v>
      </c>
      <c r="BK240" s="161">
        <f t="shared" si="59"/>
        <v>0</v>
      </c>
      <c r="BL240" s="14" t="s">
        <v>202</v>
      </c>
      <c r="BM240" s="160" t="s">
        <v>1446</v>
      </c>
    </row>
    <row r="241" spans="1:65" s="2" customFormat="1" ht="24.15" customHeight="1">
      <c r="A241" s="29"/>
      <c r="B241" s="147"/>
      <c r="C241" s="162" t="s">
        <v>557</v>
      </c>
      <c r="D241" s="162" t="s">
        <v>193</v>
      </c>
      <c r="E241" s="163" t="s">
        <v>1447</v>
      </c>
      <c r="F241" s="164" t="s">
        <v>1448</v>
      </c>
      <c r="G241" s="165" t="s">
        <v>267</v>
      </c>
      <c r="H241" s="166">
        <v>12</v>
      </c>
      <c r="I241" s="167"/>
      <c r="J241" s="168">
        <f t="shared" si="50"/>
        <v>0</v>
      </c>
      <c r="K241" s="169"/>
      <c r="L241" s="170"/>
      <c r="M241" s="171" t="s">
        <v>1</v>
      </c>
      <c r="N241" s="172" t="s">
        <v>39</v>
      </c>
      <c r="O241" s="58"/>
      <c r="P241" s="158">
        <f t="shared" si="51"/>
        <v>0</v>
      </c>
      <c r="Q241" s="158">
        <v>0</v>
      </c>
      <c r="R241" s="158">
        <f t="shared" si="52"/>
        <v>0</v>
      </c>
      <c r="S241" s="158">
        <v>0</v>
      </c>
      <c r="T241" s="159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269</v>
      </c>
      <c r="AT241" s="160" t="s">
        <v>193</v>
      </c>
      <c r="AU241" s="160" t="s">
        <v>82</v>
      </c>
      <c r="AY241" s="14" t="s">
        <v>140</v>
      </c>
      <c r="BE241" s="161">
        <f t="shared" si="54"/>
        <v>0</v>
      </c>
      <c r="BF241" s="161">
        <f t="shared" si="55"/>
        <v>0</v>
      </c>
      <c r="BG241" s="161">
        <f t="shared" si="56"/>
        <v>0</v>
      </c>
      <c r="BH241" s="161">
        <f t="shared" si="57"/>
        <v>0</v>
      </c>
      <c r="BI241" s="161">
        <f t="shared" si="58"/>
        <v>0</v>
      </c>
      <c r="BJ241" s="14" t="s">
        <v>82</v>
      </c>
      <c r="BK241" s="161">
        <f t="shared" si="59"/>
        <v>0</v>
      </c>
      <c r="BL241" s="14" t="s">
        <v>202</v>
      </c>
      <c r="BM241" s="160" t="s">
        <v>1449</v>
      </c>
    </row>
    <row r="242" spans="1:65" s="2" customFormat="1" ht="33" customHeight="1">
      <c r="A242" s="29"/>
      <c r="B242" s="147"/>
      <c r="C242" s="162" t="s">
        <v>561</v>
      </c>
      <c r="D242" s="162" t="s">
        <v>193</v>
      </c>
      <c r="E242" s="163" t="s">
        <v>1450</v>
      </c>
      <c r="F242" s="164" t="s">
        <v>1451</v>
      </c>
      <c r="G242" s="165" t="s">
        <v>267</v>
      </c>
      <c r="H242" s="166">
        <v>2</v>
      </c>
      <c r="I242" s="167"/>
      <c r="J242" s="168">
        <f t="shared" si="50"/>
        <v>0</v>
      </c>
      <c r="K242" s="169"/>
      <c r="L242" s="170"/>
      <c r="M242" s="171" t="s">
        <v>1</v>
      </c>
      <c r="N242" s="172" t="s">
        <v>39</v>
      </c>
      <c r="O242" s="58"/>
      <c r="P242" s="158">
        <f t="shared" si="51"/>
        <v>0</v>
      </c>
      <c r="Q242" s="158">
        <v>0</v>
      </c>
      <c r="R242" s="158">
        <f t="shared" si="52"/>
        <v>0</v>
      </c>
      <c r="S242" s="158">
        <v>0</v>
      </c>
      <c r="T242" s="159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269</v>
      </c>
      <c r="AT242" s="160" t="s">
        <v>193</v>
      </c>
      <c r="AU242" s="160" t="s">
        <v>82</v>
      </c>
      <c r="AY242" s="14" t="s">
        <v>140</v>
      </c>
      <c r="BE242" s="161">
        <f t="shared" si="54"/>
        <v>0</v>
      </c>
      <c r="BF242" s="161">
        <f t="shared" si="55"/>
        <v>0</v>
      </c>
      <c r="BG242" s="161">
        <f t="shared" si="56"/>
        <v>0</v>
      </c>
      <c r="BH242" s="161">
        <f t="shared" si="57"/>
        <v>0</v>
      </c>
      <c r="BI242" s="161">
        <f t="shared" si="58"/>
        <v>0</v>
      </c>
      <c r="BJ242" s="14" t="s">
        <v>82</v>
      </c>
      <c r="BK242" s="161">
        <f t="shared" si="59"/>
        <v>0</v>
      </c>
      <c r="BL242" s="14" t="s">
        <v>202</v>
      </c>
      <c r="BM242" s="160" t="s">
        <v>1452</v>
      </c>
    </row>
    <row r="243" spans="1:65" s="2" customFormat="1" ht="16.5" customHeight="1">
      <c r="A243" s="29"/>
      <c r="B243" s="147"/>
      <c r="C243" s="148" t="s">
        <v>565</v>
      </c>
      <c r="D243" s="148" t="s">
        <v>142</v>
      </c>
      <c r="E243" s="149" t="s">
        <v>1453</v>
      </c>
      <c r="F243" s="150" t="s">
        <v>1454</v>
      </c>
      <c r="G243" s="151" t="s">
        <v>267</v>
      </c>
      <c r="H243" s="152">
        <v>3</v>
      </c>
      <c r="I243" s="153"/>
      <c r="J243" s="154">
        <f t="shared" si="50"/>
        <v>0</v>
      </c>
      <c r="K243" s="155"/>
      <c r="L243" s="30"/>
      <c r="M243" s="156" t="s">
        <v>1</v>
      </c>
      <c r="N243" s="157" t="s">
        <v>39</v>
      </c>
      <c r="O243" s="58"/>
      <c r="P243" s="158">
        <f t="shared" si="51"/>
        <v>0</v>
      </c>
      <c r="Q243" s="158">
        <v>0</v>
      </c>
      <c r="R243" s="158">
        <f t="shared" si="52"/>
        <v>0</v>
      </c>
      <c r="S243" s="158">
        <v>0</v>
      </c>
      <c r="T243" s="159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202</v>
      </c>
      <c r="AT243" s="160" t="s">
        <v>142</v>
      </c>
      <c r="AU243" s="160" t="s">
        <v>82</v>
      </c>
      <c r="AY243" s="14" t="s">
        <v>140</v>
      </c>
      <c r="BE243" s="161">
        <f t="shared" si="54"/>
        <v>0</v>
      </c>
      <c r="BF243" s="161">
        <f t="shared" si="55"/>
        <v>0</v>
      </c>
      <c r="BG243" s="161">
        <f t="shared" si="56"/>
        <v>0</v>
      </c>
      <c r="BH243" s="161">
        <f t="shared" si="57"/>
        <v>0</v>
      </c>
      <c r="BI243" s="161">
        <f t="shared" si="58"/>
        <v>0</v>
      </c>
      <c r="BJ243" s="14" t="s">
        <v>82</v>
      </c>
      <c r="BK243" s="161">
        <f t="shared" si="59"/>
        <v>0</v>
      </c>
      <c r="BL243" s="14" t="s">
        <v>202</v>
      </c>
      <c r="BM243" s="160" t="s">
        <v>1455</v>
      </c>
    </row>
    <row r="244" spans="1:65" s="2" customFormat="1" ht="24.15" customHeight="1">
      <c r="A244" s="29"/>
      <c r="B244" s="147"/>
      <c r="C244" s="162" t="s">
        <v>569</v>
      </c>
      <c r="D244" s="162" t="s">
        <v>193</v>
      </c>
      <c r="E244" s="163" t="s">
        <v>1456</v>
      </c>
      <c r="F244" s="164" t="s">
        <v>1457</v>
      </c>
      <c r="G244" s="165" t="s">
        <v>267</v>
      </c>
      <c r="H244" s="166">
        <v>3</v>
      </c>
      <c r="I244" s="167"/>
      <c r="J244" s="168">
        <f t="shared" si="50"/>
        <v>0</v>
      </c>
      <c r="K244" s="169"/>
      <c r="L244" s="170"/>
      <c r="M244" s="171" t="s">
        <v>1</v>
      </c>
      <c r="N244" s="172" t="s">
        <v>39</v>
      </c>
      <c r="O244" s="58"/>
      <c r="P244" s="158">
        <f t="shared" si="51"/>
        <v>0</v>
      </c>
      <c r="Q244" s="158">
        <v>0</v>
      </c>
      <c r="R244" s="158">
        <f t="shared" si="52"/>
        <v>0</v>
      </c>
      <c r="S244" s="158">
        <v>0</v>
      </c>
      <c r="T244" s="159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269</v>
      </c>
      <c r="AT244" s="160" t="s">
        <v>193</v>
      </c>
      <c r="AU244" s="160" t="s">
        <v>82</v>
      </c>
      <c r="AY244" s="14" t="s">
        <v>140</v>
      </c>
      <c r="BE244" s="161">
        <f t="shared" si="54"/>
        <v>0</v>
      </c>
      <c r="BF244" s="161">
        <f t="shared" si="55"/>
        <v>0</v>
      </c>
      <c r="BG244" s="161">
        <f t="shared" si="56"/>
        <v>0</v>
      </c>
      <c r="BH244" s="161">
        <f t="shared" si="57"/>
        <v>0</v>
      </c>
      <c r="BI244" s="161">
        <f t="shared" si="58"/>
        <v>0</v>
      </c>
      <c r="BJ244" s="14" t="s">
        <v>82</v>
      </c>
      <c r="BK244" s="161">
        <f t="shared" si="59"/>
        <v>0</v>
      </c>
      <c r="BL244" s="14" t="s">
        <v>202</v>
      </c>
      <c r="BM244" s="160" t="s">
        <v>1458</v>
      </c>
    </row>
    <row r="245" spans="1:65" s="2" customFormat="1" ht="24.15" customHeight="1">
      <c r="A245" s="29"/>
      <c r="B245" s="147"/>
      <c r="C245" s="148" t="s">
        <v>573</v>
      </c>
      <c r="D245" s="148" t="s">
        <v>142</v>
      </c>
      <c r="E245" s="149" t="s">
        <v>1459</v>
      </c>
      <c r="F245" s="150" t="s">
        <v>1460</v>
      </c>
      <c r="G245" s="151" t="s">
        <v>267</v>
      </c>
      <c r="H245" s="152">
        <v>12</v>
      </c>
      <c r="I245" s="153"/>
      <c r="J245" s="154">
        <f t="shared" si="50"/>
        <v>0</v>
      </c>
      <c r="K245" s="155"/>
      <c r="L245" s="30"/>
      <c r="M245" s="156" t="s">
        <v>1</v>
      </c>
      <c r="N245" s="157" t="s">
        <v>39</v>
      </c>
      <c r="O245" s="58"/>
      <c r="P245" s="158">
        <f t="shared" si="51"/>
        <v>0</v>
      </c>
      <c r="Q245" s="158">
        <v>0</v>
      </c>
      <c r="R245" s="158">
        <f t="shared" si="52"/>
        <v>0</v>
      </c>
      <c r="S245" s="158">
        <v>0</v>
      </c>
      <c r="T245" s="159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202</v>
      </c>
      <c r="AT245" s="160" t="s">
        <v>142</v>
      </c>
      <c r="AU245" s="160" t="s">
        <v>82</v>
      </c>
      <c r="AY245" s="14" t="s">
        <v>140</v>
      </c>
      <c r="BE245" s="161">
        <f t="shared" si="54"/>
        <v>0</v>
      </c>
      <c r="BF245" s="161">
        <f t="shared" si="55"/>
        <v>0</v>
      </c>
      <c r="BG245" s="161">
        <f t="shared" si="56"/>
        <v>0</v>
      </c>
      <c r="BH245" s="161">
        <f t="shared" si="57"/>
        <v>0</v>
      </c>
      <c r="BI245" s="161">
        <f t="shared" si="58"/>
        <v>0</v>
      </c>
      <c r="BJ245" s="14" t="s">
        <v>82</v>
      </c>
      <c r="BK245" s="161">
        <f t="shared" si="59"/>
        <v>0</v>
      </c>
      <c r="BL245" s="14" t="s">
        <v>202</v>
      </c>
      <c r="BM245" s="160" t="s">
        <v>1461</v>
      </c>
    </row>
    <row r="246" spans="1:65" s="2" customFormat="1" ht="37.799999999999997" customHeight="1">
      <c r="A246" s="29"/>
      <c r="B246" s="147"/>
      <c r="C246" s="162" t="s">
        <v>577</v>
      </c>
      <c r="D246" s="162" t="s">
        <v>193</v>
      </c>
      <c r="E246" s="163" t="s">
        <v>1462</v>
      </c>
      <c r="F246" s="164" t="s">
        <v>1463</v>
      </c>
      <c r="G246" s="165" t="s">
        <v>267</v>
      </c>
      <c r="H246" s="166">
        <v>12</v>
      </c>
      <c r="I246" s="167"/>
      <c r="J246" s="168">
        <f t="shared" si="50"/>
        <v>0</v>
      </c>
      <c r="K246" s="169"/>
      <c r="L246" s="170"/>
      <c r="M246" s="171" t="s">
        <v>1</v>
      </c>
      <c r="N246" s="172" t="s">
        <v>39</v>
      </c>
      <c r="O246" s="58"/>
      <c r="P246" s="158">
        <f t="shared" si="51"/>
        <v>0</v>
      </c>
      <c r="Q246" s="158">
        <v>0</v>
      </c>
      <c r="R246" s="158">
        <f t="shared" si="52"/>
        <v>0</v>
      </c>
      <c r="S246" s="158">
        <v>0</v>
      </c>
      <c r="T246" s="159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269</v>
      </c>
      <c r="AT246" s="160" t="s">
        <v>193</v>
      </c>
      <c r="AU246" s="160" t="s">
        <v>82</v>
      </c>
      <c r="AY246" s="14" t="s">
        <v>140</v>
      </c>
      <c r="BE246" s="161">
        <f t="shared" si="54"/>
        <v>0</v>
      </c>
      <c r="BF246" s="161">
        <f t="shared" si="55"/>
        <v>0</v>
      </c>
      <c r="BG246" s="161">
        <f t="shared" si="56"/>
        <v>0</v>
      </c>
      <c r="BH246" s="161">
        <f t="shared" si="57"/>
        <v>0</v>
      </c>
      <c r="BI246" s="161">
        <f t="shared" si="58"/>
        <v>0</v>
      </c>
      <c r="BJ246" s="14" t="s">
        <v>82</v>
      </c>
      <c r="BK246" s="161">
        <f t="shared" si="59"/>
        <v>0</v>
      </c>
      <c r="BL246" s="14" t="s">
        <v>202</v>
      </c>
      <c r="BM246" s="160" t="s">
        <v>1464</v>
      </c>
    </row>
    <row r="247" spans="1:65" s="2" customFormat="1" ht="24.15" customHeight="1">
      <c r="A247" s="29"/>
      <c r="B247" s="147"/>
      <c r="C247" s="148" t="s">
        <v>581</v>
      </c>
      <c r="D247" s="148" t="s">
        <v>142</v>
      </c>
      <c r="E247" s="149" t="s">
        <v>1465</v>
      </c>
      <c r="F247" s="150" t="s">
        <v>1466</v>
      </c>
      <c r="G247" s="151" t="s">
        <v>267</v>
      </c>
      <c r="H247" s="152">
        <v>2</v>
      </c>
      <c r="I247" s="153"/>
      <c r="J247" s="154">
        <f t="shared" si="50"/>
        <v>0</v>
      </c>
      <c r="K247" s="155"/>
      <c r="L247" s="30"/>
      <c r="M247" s="156" t="s">
        <v>1</v>
      </c>
      <c r="N247" s="157" t="s">
        <v>39</v>
      </c>
      <c r="O247" s="58"/>
      <c r="P247" s="158">
        <f t="shared" si="51"/>
        <v>0</v>
      </c>
      <c r="Q247" s="158">
        <v>0</v>
      </c>
      <c r="R247" s="158">
        <f t="shared" si="52"/>
        <v>0</v>
      </c>
      <c r="S247" s="158">
        <v>0</v>
      </c>
      <c r="T247" s="159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202</v>
      </c>
      <c r="AT247" s="160" t="s">
        <v>142</v>
      </c>
      <c r="AU247" s="160" t="s">
        <v>82</v>
      </c>
      <c r="AY247" s="14" t="s">
        <v>140</v>
      </c>
      <c r="BE247" s="161">
        <f t="shared" si="54"/>
        <v>0</v>
      </c>
      <c r="BF247" s="161">
        <f t="shared" si="55"/>
        <v>0</v>
      </c>
      <c r="BG247" s="161">
        <f t="shared" si="56"/>
        <v>0</v>
      </c>
      <c r="BH247" s="161">
        <f t="shared" si="57"/>
        <v>0</v>
      </c>
      <c r="BI247" s="161">
        <f t="shared" si="58"/>
        <v>0</v>
      </c>
      <c r="BJ247" s="14" t="s">
        <v>82</v>
      </c>
      <c r="BK247" s="161">
        <f t="shared" si="59"/>
        <v>0</v>
      </c>
      <c r="BL247" s="14" t="s">
        <v>202</v>
      </c>
      <c r="BM247" s="160" t="s">
        <v>1467</v>
      </c>
    </row>
    <row r="248" spans="1:65" s="2" customFormat="1" ht="37.799999999999997" customHeight="1">
      <c r="A248" s="29"/>
      <c r="B248" s="147"/>
      <c r="C248" s="162" t="s">
        <v>585</v>
      </c>
      <c r="D248" s="162" t="s">
        <v>193</v>
      </c>
      <c r="E248" s="163" t="s">
        <v>1468</v>
      </c>
      <c r="F248" s="164" t="s">
        <v>1469</v>
      </c>
      <c r="G248" s="165" t="s">
        <v>267</v>
      </c>
      <c r="H248" s="166">
        <v>2</v>
      </c>
      <c r="I248" s="167"/>
      <c r="J248" s="168">
        <f t="shared" si="50"/>
        <v>0</v>
      </c>
      <c r="K248" s="169"/>
      <c r="L248" s="170"/>
      <c r="M248" s="171" t="s">
        <v>1</v>
      </c>
      <c r="N248" s="172" t="s">
        <v>39</v>
      </c>
      <c r="O248" s="58"/>
      <c r="P248" s="158">
        <f t="shared" si="51"/>
        <v>0</v>
      </c>
      <c r="Q248" s="158">
        <v>0</v>
      </c>
      <c r="R248" s="158">
        <f t="shared" si="52"/>
        <v>0</v>
      </c>
      <c r="S248" s="158">
        <v>0</v>
      </c>
      <c r="T248" s="159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0" t="s">
        <v>269</v>
      </c>
      <c r="AT248" s="160" t="s">
        <v>193</v>
      </c>
      <c r="AU248" s="160" t="s">
        <v>82</v>
      </c>
      <c r="AY248" s="14" t="s">
        <v>140</v>
      </c>
      <c r="BE248" s="161">
        <f t="shared" si="54"/>
        <v>0</v>
      </c>
      <c r="BF248" s="161">
        <f t="shared" si="55"/>
        <v>0</v>
      </c>
      <c r="BG248" s="161">
        <f t="shared" si="56"/>
        <v>0</v>
      </c>
      <c r="BH248" s="161">
        <f t="shared" si="57"/>
        <v>0</v>
      </c>
      <c r="BI248" s="161">
        <f t="shared" si="58"/>
        <v>0</v>
      </c>
      <c r="BJ248" s="14" t="s">
        <v>82</v>
      </c>
      <c r="BK248" s="161">
        <f t="shared" si="59"/>
        <v>0</v>
      </c>
      <c r="BL248" s="14" t="s">
        <v>202</v>
      </c>
      <c r="BM248" s="160" t="s">
        <v>1470</v>
      </c>
    </row>
    <row r="249" spans="1:65" s="2" customFormat="1" ht="24.15" customHeight="1">
      <c r="A249" s="29"/>
      <c r="B249" s="147"/>
      <c r="C249" s="148" t="s">
        <v>589</v>
      </c>
      <c r="D249" s="148" t="s">
        <v>142</v>
      </c>
      <c r="E249" s="149" t="s">
        <v>1471</v>
      </c>
      <c r="F249" s="150" t="s">
        <v>1472</v>
      </c>
      <c r="G249" s="151" t="s">
        <v>267</v>
      </c>
      <c r="H249" s="152">
        <v>3</v>
      </c>
      <c r="I249" s="153"/>
      <c r="J249" s="154">
        <f t="shared" si="50"/>
        <v>0</v>
      </c>
      <c r="K249" s="155"/>
      <c r="L249" s="30"/>
      <c r="M249" s="156" t="s">
        <v>1</v>
      </c>
      <c r="N249" s="157" t="s">
        <v>39</v>
      </c>
      <c r="O249" s="58"/>
      <c r="P249" s="158">
        <f t="shared" si="51"/>
        <v>0</v>
      </c>
      <c r="Q249" s="158">
        <v>0</v>
      </c>
      <c r="R249" s="158">
        <f t="shared" si="52"/>
        <v>0</v>
      </c>
      <c r="S249" s="158">
        <v>0</v>
      </c>
      <c r="T249" s="159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202</v>
      </c>
      <c r="AT249" s="160" t="s">
        <v>142</v>
      </c>
      <c r="AU249" s="160" t="s">
        <v>82</v>
      </c>
      <c r="AY249" s="14" t="s">
        <v>140</v>
      </c>
      <c r="BE249" s="161">
        <f t="shared" si="54"/>
        <v>0</v>
      </c>
      <c r="BF249" s="161">
        <f t="shared" si="55"/>
        <v>0</v>
      </c>
      <c r="BG249" s="161">
        <f t="shared" si="56"/>
        <v>0</v>
      </c>
      <c r="BH249" s="161">
        <f t="shared" si="57"/>
        <v>0</v>
      </c>
      <c r="BI249" s="161">
        <f t="shared" si="58"/>
        <v>0</v>
      </c>
      <c r="BJ249" s="14" t="s">
        <v>82</v>
      </c>
      <c r="BK249" s="161">
        <f t="shared" si="59"/>
        <v>0</v>
      </c>
      <c r="BL249" s="14" t="s">
        <v>202</v>
      </c>
      <c r="BM249" s="160" t="s">
        <v>1473</v>
      </c>
    </row>
    <row r="250" spans="1:65" s="2" customFormat="1" ht="49.05" customHeight="1">
      <c r="A250" s="29"/>
      <c r="B250" s="147"/>
      <c r="C250" s="162" t="s">
        <v>593</v>
      </c>
      <c r="D250" s="162" t="s">
        <v>193</v>
      </c>
      <c r="E250" s="163" t="s">
        <v>1474</v>
      </c>
      <c r="F250" s="164" t="s">
        <v>1475</v>
      </c>
      <c r="G250" s="165" t="s">
        <v>267</v>
      </c>
      <c r="H250" s="166">
        <v>1</v>
      </c>
      <c r="I250" s="167"/>
      <c r="J250" s="168">
        <f t="shared" si="50"/>
        <v>0</v>
      </c>
      <c r="K250" s="169"/>
      <c r="L250" s="170"/>
      <c r="M250" s="171" t="s">
        <v>1</v>
      </c>
      <c r="N250" s="172" t="s">
        <v>39</v>
      </c>
      <c r="O250" s="58"/>
      <c r="P250" s="158">
        <f t="shared" si="51"/>
        <v>0</v>
      </c>
      <c r="Q250" s="158">
        <v>0</v>
      </c>
      <c r="R250" s="158">
        <f t="shared" si="52"/>
        <v>0</v>
      </c>
      <c r="S250" s="158">
        <v>0</v>
      </c>
      <c r="T250" s="159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269</v>
      </c>
      <c r="AT250" s="160" t="s">
        <v>193</v>
      </c>
      <c r="AU250" s="160" t="s">
        <v>82</v>
      </c>
      <c r="AY250" s="14" t="s">
        <v>140</v>
      </c>
      <c r="BE250" s="161">
        <f t="shared" si="54"/>
        <v>0</v>
      </c>
      <c r="BF250" s="161">
        <f t="shared" si="55"/>
        <v>0</v>
      </c>
      <c r="BG250" s="161">
        <f t="shared" si="56"/>
        <v>0</v>
      </c>
      <c r="BH250" s="161">
        <f t="shared" si="57"/>
        <v>0</v>
      </c>
      <c r="BI250" s="161">
        <f t="shared" si="58"/>
        <v>0</v>
      </c>
      <c r="BJ250" s="14" t="s">
        <v>82</v>
      </c>
      <c r="BK250" s="161">
        <f t="shared" si="59"/>
        <v>0</v>
      </c>
      <c r="BL250" s="14" t="s">
        <v>202</v>
      </c>
      <c r="BM250" s="160" t="s">
        <v>1476</v>
      </c>
    </row>
    <row r="251" spans="1:65" s="2" customFormat="1" ht="44.25" customHeight="1">
      <c r="A251" s="29"/>
      <c r="B251" s="147"/>
      <c r="C251" s="162" t="s">
        <v>597</v>
      </c>
      <c r="D251" s="162" t="s">
        <v>193</v>
      </c>
      <c r="E251" s="163" t="s">
        <v>1477</v>
      </c>
      <c r="F251" s="164" t="s">
        <v>1478</v>
      </c>
      <c r="G251" s="165" t="s">
        <v>267</v>
      </c>
      <c r="H251" s="166">
        <v>2</v>
      </c>
      <c r="I251" s="167"/>
      <c r="J251" s="168">
        <f t="shared" si="50"/>
        <v>0</v>
      </c>
      <c r="K251" s="169"/>
      <c r="L251" s="170"/>
      <c r="M251" s="171" t="s">
        <v>1</v>
      </c>
      <c r="N251" s="172" t="s">
        <v>39</v>
      </c>
      <c r="O251" s="58"/>
      <c r="P251" s="158">
        <f t="shared" si="51"/>
        <v>0</v>
      </c>
      <c r="Q251" s="158">
        <v>0</v>
      </c>
      <c r="R251" s="158">
        <f t="shared" si="52"/>
        <v>0</v>
      </c>
      <c r="S251" s="158">
        <v>0</v>
      </c>
      <c r="T251" s="159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60" t="s">
        <v>269</v>
      </c>
      <c r="AT251" s="160" t="s">
        <v>193</v>
      </c>
      <c r="AU251" s="160" t="s">
        <v>82</v>
      </c>
      <c r="AY251" s="14" t="s">
        <v>140</v>
      </c>
      <c r="BE251" s="161">
        <f t="shared" si="54"/>
        <v>0</v>
      </c>
      <c r="BF251" s="161">
        <f t="shared" si="55"/>
        <v>0</v>
      </c>
      <c r="BG251" s="161">
        <f t="shared" si="56"/>
        <v>0</v>
      </c>
      <c r="BH251" s="161">
        <f t="shared" si="57"/>
        <v>0</v>
      </c>
      <c r="BI251" s="161">
        <f t="shared" si="58"/>
        <v>0</v>
      </c>
      <c r="BJ251" s="14" t="s">
        <v>82</v>
      </c>
      <c r="BK251" s="161">
        <f t="shared" si="59"/>
        <v>0</v>
      </c>
      <c r="BL251" s="14" t="s">
        <v>202</v>
      </c>
      <c r="BM251" s="160" t="s">
        <v>1479</v>
      </c>
    </row>
    <row r="252" spans="1:65" s="2" customFormat="1" ht="24.15" customHeight="1">
      <c r="A252" s="29"/>
      <c r="B252" s="147"/>
      <c r="C252" s="148" t="s">
        <v>601</v>
      </c>
      <c r="D252" s="148" t="s">
        <v>142</v>
      </c>
      <c r="E252" s="149" t="s">
        <v>1480</v>
      </c>
      <c r="F252" s="150" t="s">
        <v>1481</v>
      </c>
      <c r="G252" s="151" t="s">
        <v>267</v>
      </c>
      <c r="H252" s="152">
        <v>1</v>
      </c>
      <c r="I252" s="153"/>
      <c r="J252" s="154">
        <f t="shared" si="50"/>
        <v>0</v>
      </c>
      <c r="K252" s="155"/>
      <c r="L252" s="30"/>
      <c r="M252" s="156" t="s">
        <v>1</v>
      </c>
      <c r="N252" s="157" t="s">
        <v>39</v>
      </c>
      <c r="O252" s="58"/>
      <c r="P252" s="158">
        <f t="shared" si="51"/>
        <v>0</v>
      </c>
      <c r="Q252" s="158">
        <v>0</v>
      </c>
      <c r="R252" s="158">
        <f t="shared" si="52"/>
        <v>0</v>
      </c>
      <c r="S252" s="158">
        <v>0</v>
      </c>
      <c r="T252" s="159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202</v>
      </c>
      <c r="AT252" s="160" t="s">
        <v>142</v>
      </c>
      <c r="AU252" s="160" t="s">
        <v>82</v>
      </c>
      <c r="AY252" s="14" t="s">
        <v>140</v>
      </c>
      <c r="BE252" s="161">
        <f t="shared" si="54"/>
        <v>0</v>
      </c>
      <c r="BF252" s="161">
        <f t="shared" si="55"/>
        <v>0</v>
      </c>
      <c r="BG252" s="161">
        <f t="shared" si="56"/>
        <v>0</v>
      </c>
      <c r="BH252" s="161">
        <f t="shared" si="57"/>
        <v>0</v>
      </c>
      <c r="BI252" s="161">
        <f t="shared" si="58"/>
        <v>0</v>
      </c>
      <c r="BJ252" s="14" t="s">
        <v>82</v>
      </c>
      <c r="BK252" s="161">
        <f t="shared" si="59"/>
        <v>0</v>
      </c>
      <c r="BL252" s="14" t="s">
        <v>202</v>
      </c>
      <c r="BM252" s="160" t="s">
        <v>1482</v>
      </c>
    </row>
    <row r="253" spans="1:65" s="2" customFormat="1" ht="37.799999999999997" customHeight="1">
      <c r="A253" s="29"/>
      <c r="B253" s="147"/>
      <c r="C253" s="162" t="s">
        <v>605</v>
      </c>
      <c r="D253" s="162" t="s">
        <v>193</v>
      </c>
      <c r="E253" s="163" t="s">
        <v>1483</v>
      </c>
      <c r="F253" s="164" t="s">
        <v>1484</v>
      </c>
      <c r="G253" s="165" t="s">
        <v>267</v>
      </c>
      <c r="H253" s="166">
        <v>1</v>
      </c>
      <c r="I253" s="167"/>
      <c r="J253" s="168">
        <f t="shared" si="50"/>
        <v>0</v>
      </c>
      <c r="K253" s="169"/>
      <c r="L253" s="170"/>
      <c r="M253" s="171" t="s">
        <v>1</v>
      </c>
      <c r="N253" s="172" t="s">
        <v>39</v>
      </c>
      <c r="O253" s="58"/>
      <c r="P253" s="158">
        <f t="shared" si="51"/>
        <v>0</v>
      </c>
      <c r="Q253" s="158">
        <v>0</v>
      </c>
      <c r="R253" s="158">
        <f t="shared" si="52"/>
        <v>0</v>
      </c>
      <c r="S253" s="158">
        <v>0</v>
      </c>
      <c r="T253" s="159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269</v>
      </c>
      <c r="AT253" s="160" t="s">
        <v>193</v>
      </c>
      <c r="AU253" s="160" t="s">
        <v>82</v>
      </c>
      <c r="AY253" s="14" t="s">
        <v>140</v>
      </c>
      <c r="BE253" s="161">
        <f t="shared" si="54"/>
        <v>0</v>
      </c>
      <c r="BF253" s="161">
        <f t="shared" si="55"/>
        <v>0</v>
      </c>
      <c r="BG253" s="161">
        <f t="shared" si="56"/>
        <v>0</v>
      </c>
      <c r="BH253" s="161">
        <f t="shared" si="57"/>
        <v>0</v>
      </c>
      <c r="BI253" s="161">
        <f t="shared" si="58"/>
        <v>0</v>
      </c>
      <c r="BJ253" s="14" t="s">
        <v>82</v>
      </c>
      <c r="BK253" s="161">
        <f t="shared" si="59"/>
        <v>0</v>
      </c>
      <c r="BL253" s="14" t="s">
        <v>202</v>
      </c>
      <c r="BM253" s="160" t="s">
        <v>1485</v>
      </c>
    </row>
    <row r="254" spans="1:65" s="2" customFormat="1" ht="24.15" customHeight="1">
      <c r="A254" s="29"/>
      <c r="B254" s="147"/>
      <c r="C254" s="148" t="s">
        <v>609</v>
      </c>
      <c r="D254" s="148" t="s">
        <v>142</v>
      </c>
      <c r="E254" s="149" t="s">
        <v>1486</v>
      </c>
      <c r="F254" s="150" t="s">
        <v>1487</v>
      </c>
      <c r="G254" s="151" t="s">
        <v>267</v>
      </c>
      <c r="H254" s="152">
        <v>2</v>
      </c>
      <c r="I254" s="153"/>
      <c r="J254" s="154">
        <f t="shared" si="50"/>
        <v>0</v>
      </c>
      <c r="K254" s="155"/>
      <c r="L254" s="30"/>
      <c r="M254" s="156" t="s">
        <v>1</v>
      </c>
      <c r="N254" s="157" t="s">
        <v>39</v>
      </c>
      <c r="O254" s="58"/>
      <c r="P254" s="158">
        <f t="shared" si="51"/>
        <v>0</v>
      </c>
      <c r="Q254" s="158">
        <v>0</v>
      </c>
      <c r="R254" s="158">
        <f t="shared" si="52"/>
        <v>0</v>
      </c>
      <c r="S254" s="158">
        <v>0</v>
      </c>
      <c r="T254" s="159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202</v>
      </c>
      <c r="AT254" s="160" t="s">
        <v>142</v>
      </c>
      <c r="AU254" s="160" t="s">
        <v>82</v>
      </c>
      <c r="AY254" s="14" t="s">
        <v>140</v>
      </c>
      <c r="BE254" s="161">
        <f t="shared" si="54"/>
        <v>0</v>
      </c>
      <c r="BF254" s="161">
        <f t="shared" si="55"/>
        <v>0</v>
      </c>
      <c r="BG254" s="161">
        <f t="shared" si="56"/>
        <v>0</v>
      </c>
      <c r="BH254" s="161">
        <f t="shared" si="57"/>
        <v>0</v>
      </c>
      <c r="BI254" s="161">
        <f t="shared" si="58"/>
        <v>0</v>
      </c>
      <c r="BJ254" s="14" t="s">
        <v>82</v>
      </c>
      <c r="BK254" s="161">
        <f t="shared" si="59"/>
        <v>0</v>
      </c>
      <c r="BL254" s="14" t="s">
        <v>202</v>
      </c>
      <c r="BM254" s="160" t="s">
        <v>1488</v>
      </c>
    </row>
    <row r="255" spans="1:65" s="2" customFormat="1" ht="33" customHeight="1">
      <c r="A255" s="29"/>
      <c r="B255" s="147"/>
      <c r="C255" s="162" t="s">
        <v>613</v>
      </c>
      <c r="D255" s="162" t="s">
        <v>193</v>
      </c>
      <c r="E255" s="163" t="s">
        <v>1489</v>
      </c>
      <c r="F255" s="164" t="s">
        <v>1490</v>
      </c>
      <c r="G255" s="165" t="s">
        <v>267</v>
      </c>
      <c r="H255" s="166">
        <v>2</v>
      </c>
      <c r="I255" s="167"/>
      <c r="J255" s="168">
        <f t="shared" si="50"/>
        <v>0</v>
      </c>
      <c r="K255" s="169"/>
      <c r="L255" s="170"/>
      <c r="M255" s="171" t="s">
        <v>1</v>
      </c>
      <c r="N255" s="172" t="s">
        <v>39</v>
      </c>
      <c r="O255" s="58"/>
      <c r="P255" s="158">
        <f t="shared" si="51"/>
        <v>0</v>
      </c>
      <c r="Q255" s="158">
        <v>0</v>
      </c>
      <c r="R255" s="158">
        <f t="shared" si="52"/>
        <v>0</v>
      </c>
      <c r="S255" s="158">
        <v>0</v>
      </c>
      <c r="T255" s="159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269</v>
      </c>
      <c r="AT255" s="160" t="s">
        <v>193</v>
      </c>
      <c r="AU255" s="160" t="s">
        <v>82</v>
      </c>
      <c r="AY255" s="14" t="s">
        <v>140</v>
      </c>
      <c r="BE255" s="161">
        <f t="shared" si="54"/>
        <v>0</v>
      </c>
      <c r="BF255" s="161">
        <f t="shared" si="55"/>
        <v>0</v>
      </c>
      <c r="BG255" s="161">
        <f t="shared" si="56"/>
        <v>0</v>
      </c>
      <c r="BH255" s="161">
        <f t="shared" si="57"/>
        <v>0</v>
      </c>
      <c r="BI255" s="161">
        <f t="shared" si="58"/>
        <v>0</v>
      </c>
      <c r="BJ255" s="14" t="s">
        <v>82</v>
      </c>
      <c r="BK255" s="161">
        <f t="shared" si="59"/>
        <v>0</v>
      </c>
      <c r="BL255" s="14" t="s">
        <v>202</v>
      </c>
      <c r="BM255" s="160" t="s">
        <v>1491</v>
      </c>
    </row>
    <row r="256" spans="1:65" s="2" customFormat="1" ht="24.15" customHeight="1">
      <c r="A256" s="29"/>
      <c r="B256" s="147"/>
      <c r="C256" s="148" t="s">
        <v>617</v>
      </c>
      <c r="D256" s="148" t="s">
        <v>142</v>
      </c>
      <c r="E256" s="149" t="s">
        <v>1492</v>
      </c>
      <c r="F256" s="150" t="s">
        <v>1493</v>
      </c>
      <c r="G256" s="151" t="s">
        <v>678</v>
      </c>
      <c r="H256" s="173"/>
      <c r="I256" s="153"/>
      <c r="J256" s="154">
        <f t="shared" si="50"/>
        <v>0</v>
      </c>
      <c r="K256" s="155"/>
      <c r="L256" s="30"/>
      <c r="M256" s="156" t="s">
        <v>1</v>
      </c>
      <c r="N256" s="157" t="s">
        <v>39</v>
      </c>
      <c r="O256" s="58"/>
      <c r="P256" s="158">
        <f t="shared" si="51"/>
        <v>0</v>
      </c>
      <c r="Q256" s="158">
        <v>0</v>
      </c>
      <c r="R256" s="158">
        <f t="shared" si="52"/>
        <v>0</v>
      </c>
      <c r="S256" s="158">
        <v>0</v>
      </c>
      <c r="T256" s="159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0" t="s">
        <v>202</v>
      </c>
      <c r="AT256" s="160" t="s">
        <v>142</v>
      </c>
      <c r="AU256" s="160" t="s">
        <v>82</v>
      </c>
      <c r="AY256" s="14" t="s">
        <v>140</v>
      </c>
      <c r="BE256" s="161">
        <f t="shared" si="54"/>
        <v>0</v>
      </c>
      <c r="BF256" s="161">
        <f t="shared" si="55"/>
        <v>0</v>
      </c>
      <c r="BG256" s="161">
        <f t="shared" si="56"/>
        <v>0</v>
      </c>
      <c r="BH256" s="161">
        <f t="shared" si="57"/>
        <v>0</v>
      </c>
      <c r="BI256" s="161">
        <f t="shared" si="58"/>
        <v>0</v>
      </c>
      <c r="BJ256" s="14" t="s">
        <v>82</v>
      </c>
      <c r="BK256" s="161">
        <f t="shared" si="59"/>
        <v>0</v>
      </c>
      <c r="BL256" s="14" t="s">
        <v>202</v>
      </c>
      <c r="BM256" s="160" t="s">
        <v>1494</v>
      </c>
    </row>
    <row r="257" spans="1:65" s="12" customFormat="1" ht="25.95" customHeight="1">
      <c r="B257" s="134"/>
      <c r="D257" s="135" t="s">
        <v>72</v>
      </c>
      <c r="E257" s="136" t="s">
        <v>193</v>
      </c>
      <c r="F257" s="136" t="s">
        <v>1495</v>
      </c>
      <c r="I257" s="137"/>
      <c r="J257" s="138">
        <f>BK257</f>
        <v>0</v>
      </c>
      <c r="L257" s="134"/>
      <c r="M257" s="139"/>
      <c r="N257" s="140"/>
      <c r="O257" s="140"/>
      <c r="P257" s="141">
        <f>P258</f>
        <v>0</v>
      </c>
      <c r="Q257" s="140"/>
      <c r="R257" s="141">
        <f>R258</f>
        <v>0</v>
      </c>
      <c r="S257" s="140"/>
      <c r="T257" s="142">
        <f>T258</f>
        <v>0</v>
      </c>
      <c r="AR257" s="135" t="s">
        <v>85</v>
      </c>
      <c r="AT257" s="143" t="s">
        <v>72</v>
      </c>
      <c r="AU257" s="143" t="s">
        <v>73</v>
      </c>
      <c r="AY257" s="135" t="s">
        <v>140</v>
      </c>
      <c r="BK257" s="144">
        <f>BK258</f>
        <v>0</v>
      </c>
    </row>
    <row r="258" spans="1:65" s="12" customFormat="1" ht="22.8" customHeight="1">
      <c r="B258" s="134"/>
      <c r="D258" s="135" t="s">
        <v>72</v>
      </c>
      <c r="E258" s="145" t="s">
        <v>1496</v>
      </c>
      <c r="F258" s="145" t="s">
        <v>1497</v>
      </c>
      <c r="I258" s="137"/>
      <c r="J258" s="146">
        <f>BK258</f>
        <v>0</v>
      </c>
      <c r="L258" s="134"/>
      <c r="M258" s="139"/>
      <c r="N258" s="140"/>
      <c r="O258" s="140"/>
      <c r="P258" s="141">
        <f>SUM(P259:P260)</f>
        <v>0</v>
      </c>
      <c r="Q258" s="140"/>
      <c r="R258" s="141">
        <f>SUM(R259:R260)</f>
        <v>0</v>
      </c>
      <c r="S258" s="140"/>
      <c r="T258" s="142">
        <f>SUM(T259:T260)</f>
        <v>0</v>
      </c>
      <c r="AR258" s="135" t="s">
        <v>85</v>
      </c>
      <c r="AT258" s="143" t="s">
        <v>72</v>
      </c>
      <c r="AU258" s="143" t="s">
        <v>78</v>
      </c>
      <c r="AY258" s="135" t="s">
        <v>140</v>
      </c>
      <c r="BK258" s="144">
        <f>SUM(BK259:BK260)</f>
        <v>0</v>
      </c>
    </row>
    <row r="259" spans="1:65" s="2" customFormat="1" ht="24.15" customHeight="1">
      <c r="A259" s="29"/>
      <c r="B259" s="147"/>
      <c r="C259" s="148" t="s">
        <v>621</v>
      </c>
      <c r="D259" s="148" t="s">
        <v>142</v>
      </c>
      <c r="E259" s="149" t="s">
        <v>1498</v>
      </c>
      <c r="F259" s="150" t="s">
        <v>1499</v>
      </c>
      <c r="G259" s="151" t="s">
        <v>250</v>
      </c>
      <c r="H259" s="152">
        <v>52.5</v>
      </c>
      <c r="I259" s="153"/>
      <c r="J259" s="154">
        <f>ROUND(I259*H259,2)</f>
        <v>0</v>
      </c>
      <c r="K259" s="155"/>
      <c r="L259" s="30"/>
      <c r="M259" s="156" t="s">
        <v>1</v>
      </c>
      <c r="N259" s="157" t="s">
        <v>39</v>
      </c>
      <c r="O259" s="58"/>
      <c r="P259" s="158">
        <f>O259*H259</f>
        <v>0</v>
      </c>
      <c r="Q259" s="158">
        <v>0</v>
      </c>
      <c r="R259" s="158">
        <f>Q259*H259</f>
        <v>0</v>
      </c>
      <c r="S259" s="158">
        <v>0</v>
      </c>
      <c r="T259" s="159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400</v>
      </c>
      <c r="AT259" s="160" t="s">
        <v>142</v>
      </c>
      <c r="AU259" s="160" t="s">
        <v>82</v>
      </c>
      <c r="AY259" s="14" t="s">
        <v>140</v>
      </c>
      <c r="BE259" s="161">
        <f>IF(N259="základná",J259,0)</f>
        <v>0</v>
      </c>
      <c r="BF259" s="161">
        <f>IF(N259="znížená",J259,0)</f>
        <v>0</v>
      </c>
      <c r="BG259" s="161">
        <f>IF(N259="zákl. prenesená",J259,0)</f>
        <v>0</v>
      </c>
      <c r="BH259" s="161">
        <f>IF(N259="zníž. prenesená",J259,0)</f>
        <v>0</v>
      </c>
      <c r="BI259" s="161">
        <f>IF(N259="nulová",J259,0)</f>
        <v>0</v>
      </c>
      <c r="BJ259" s="14" t="s">
        <v>82</v>
      </c>
      <c r="BK259" s="161">
        <f>ROUND(I259*H259,2)</f>
        <v>0</v>
      </c>
      <c r="BL259" s="14" t="s">
        <v>400</v>
      </c>
      <c r="BM259" s="160" t="s">
        <v>1500</v>
      </c>
    </row>
    <row r="260" spans="1:65" s="2" customFormat="1" ht="16.5" customHeight="1">
      <c r="A260" s="29"/>
      <c r="B260" s="147"/>
      <c r="C260" s="162" t="s">
        <v>625</v>
      </c>
      <c r="D260" s="162" t="s">
        <v>193</v>
      </c>
      <c r="E260" s="163" t="s">
        <v>1501</v>
      </c>
      <c r="F260" s="164" t="s">
        <v>1502</v>
      </c>
      <c r="G260" s="165" t="s">
        <v>250</v>
      </c>
      <c r="H260" s="166">
        <v>52.5</v>
      </c>
      <c r="I260" s="167"/>
      <c r="J260" s="168">
        <f>ROUND(I260*H260,2)</f>
        <v>0</v>
      </c>
      <c r="K260" s="169"/>
      <c r="L260" s="170"/>
      <c r="M260" s="179" t="s">
        <v>1</v>
      </c>
      <c r="N260" s="180" t="s">
        <v>39</v>
      </c>
      <c r="O260" s="176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1503</v>
      </c>
      <c r="AT260" s="160" t="s">
        <v>193</v>
      </c>
      <c r="AU260" s="160" t="s">
        <v>82</v>
      </c>
      <c r="AY260" s="14" t="s">
        <v>140</v>
      </c>
      <c r="BE260" s="161">
        <f>IF(N260="základná",J260,0)</f>
        <v>0</v>
      </c>
      <c r="BF260" s="161">
        <f>IF(N260="znížená",J260,0)</f>
        <v>0</v>
      </c>
      <c r="BG260" s="161">
        <f>IF(N260="zákl. prenesená",J260,0)</f>
        <v>0</v>
      </c>
      <c r="BH260" s="161">
        <f>IF(N260="zníž. prenesená",J260,0)</f>
        <v>0</v>
      </c>
      <c r="BI260" s="161">
        <f>IF(N260="nulová",J260,0)</f>
        <v>0</v>
      </c>
      <c r="BJ260" s="14" t="s">
        <v>82</v>
      </c>
      <c r="BK260" s="161">
        <f>ROUND(I260*H260,2)</f>
        <v>0</v>
      </c>
      <c r="BL260" s="14" t="s">
        <v>400</v>
      </c>
      <c r="BM260" s="160" t="s">
        <v>1504</v>
      </c>
    </row>
    <row r="261" spans="1:65" s="2" customFormat="1" ht="7.05" customHeight="1">
      <c r="A261" s="29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30"/>
      <c r="M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</row>
  </sheetData>
  <autoFilter ref="C127:K260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7"/>
  <sheetViews>
    <sheetView showGridLines="0" topLeftCell="A101" workbookViewId="0">
      <selection activeCell="F24" sqref="F24"/>
    </sheetView>
  </sheetViews>
  <sheetFormatPr defaultRowHeight="10.199999999999999"/>
  <cols>
    <col min="1" max="1" width="8.28515625" style="1" customWidth="1"/>
    <col min="2" max="2" width="1.28515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7109375" style="1" customWidth="1"/>
    <col min="7" max="7" width="7.42578125" style="1" customWidth="1"/>
    <col min="8" max="8" width="14" style="1" customWidth="1"/>
    <col min="9" max="9" width="15.71093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71093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.049999999999997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87</v>
      </c>
    </row>
    <row r="3" spans="1:46" s="1" customFormat="1" ht="7.0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.05" customHeight="1">
      <c r="B4" s="17"/>
      <c r="D4" s="18" t="s">
        <v>94</v>
      </c>
      <c r="L4" s="17"/>
      <c r="M4" s="93" t="s">
        <v>9</v>
      </c>
      <c r="AT4" s="14" t="s">
        <v>3</v>
      </c>
    </row>
    <row r="5" spans="1:46" s="1" customFormat="1" ht="7.0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24" t="str">
        <f>'Rekapitulácia stavby'!K6</f>
        <v>JASLE V OBCI VEĽKÉ RIPŇANY/ rekonštrukcia objektu so zmenou užívateľa/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95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4" t="s">
        <v>1505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.0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6"/>
      <c r="G18" s="196"/>
      <c r="H18" s="196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.0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.0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.0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0" t="s">
        <v>1</v>
      </c>
      <c r="F27" s="200"/>
      <c r="G27" s="200"/>
      <c r="H27" s="20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.0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ROUND((SUM(BE126:BE166)),  2)</f>
        <v>0</v>
      </c>
      <c r="G33" s="100"/>
      <c r="H33" s="100"/>
      <c r="I33" s="101">
        <v>0.2</v>
      </c>
      <c r="J33" s="99">
        <f>ROUND(((SUM(BE126:BE166))*I33),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ROUND((SUM(BF126:BF166)),  2)</f>
        <v>0</v>
      </c>
      <c r="G34" s="100"/>
      <c r="H34" s="100"/>
      <c r="I34" s="101">
        <v>0.2</v>
      </c>
      <c r="J34" s="99">
        <f>ROUND(((SUM(BF126:BF166))*I34),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ROUND((SUM(BG126:BG166)),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ROUND((SUM(BH126:BH166)),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ROUND((SUM(BI126:BI166)),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.0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.0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.05" customHeight="1">
      <c r="A82" s="29"/>
      <c r="B82" s="30"/>
      <c r="C82" s="18" t="s">
        <v>97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.0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4" t="str">
        <f>E7</f>
        <v>JASLE V OBCI VEĽKÉ RIPŇANY/ rekonštrukcia objektu so zmenou užívateľa/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4" t="str">
        <f>E9</f>
        <v>3 - Plynofikácia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.0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Behynce, č. parcely 61/2, s.č.35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.0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22</v>
      </c>
      <c r="D91" s="29"/>
      <c r="E91" s="29"/>
      <c r="F91" s="22" t="str">
        <f>E15</f>
        <v>Obec Veľké Ripňany</v>
      </c>
      <c r="G91" s="29"/>
      <c r="H91" s="29"/>
      <c r="I91" s="24" t="s">
        <v>28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19999999999999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98</v>
      </c>
      <c r="D94" s="104"/>
      <c r="E94" s="104"/>
      <c r="F94" s="104"/>
      <c r="G94" s="104"/>
      <c r="H94" s="104"/>
      <c r="I94" s="104"/>
      <c r="J94" s="113" t="s">
        <v>99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199999999999999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100</v>
      </c>
      <c r="D96" s="29"/>
      <c r="E96" s="29"/>
      <c r="F96" s="29"/>
      <c r="G96" s="29"/>
      <c r="H96" s="29"/>
      <c r="I96" s="29"/>
      <c r="J96" s="71">
        <f>J126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5.05" customHeight="1">
      <c r="B97" s="115"/>
      <c r="D97" s="116" t="s">
        <v>102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9.95" customHeight="1">
      <c r="B98" s="119"/>
      <c r="D98" s="120" t="s">
        <v>103</v>
      </c>
      <c r="E98" s="121"/>
      <c r="F98" s="121"/>
      <c r="G98" s="121"/>
      <c r="H98" s="121"/>
      <c r="I98" s="121"/>
      <c r="J98" s="122">
        <f>J128</f>
        <v>0</v>
      </c>
      <c r="L98" s="119"/>
    </row>
    <row r="99" spans="1:31" s="10" customFormat="1" ht="19.95" customHeight="1">
      <c r="B99" s="119"/>
      <c r="D99" s="120" t="s">
        <v>1131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1:31" s="10" customFormat="1" ht="19.95" customHeight="1">
      <c r="B100" s="119"/>
      <c r="D100" s="120" t="s">
        <v>110</v>
      </c>
      <c r="E100" s="121"/>
      <c r="F100" s="121"/>
      <c r="G100" s="121"/>
      <c r="H100" s="121"/>
      <c r="I100" s="121"/>
      <c r="J100" s="122">
        <f>J145</f>
        <v>0</v>
      </c>
      <c r="L100" s="119"/>
    </row>
    <row r="101" spans="1:31" s="9" customFormat="1" ht="25.05" customHeight="1">
      <c r="B101" s="115"/>
      <c r="D101" s="116" t="s">
        <v>111</v>
      </c>
      <c r="E101" s="117"/>
      <c r="F101" s="117"/>
      <c r="G101" s="117"/>
      <c r="H101" s="117"/>
      <c r="I101" s="117"/>
      <c r="J101" s="118">
        <f>J147</f>
        <v>0</v>
      </c>
      <c r="L101" s="115"/>
    </row>
    <row r="102" spans="1:31" s="10" customFormat="1" ht="19.95" customHeight="1">
      <c r="B102" s="119"/>
      <c r="D102" s="120" t="s">
        <v>1506</v>
      </c>
      <c r="E102" s="121"/>
      <c r="F102" s="121"/>
      <c r="G102" s="121"/>
      <c r="H102" s="121"/>
      <c r="I102" s="121"/>
      <c r="J102" s="122">
        <f>J148</f>
        <v>0</v>
      </c>
      <c r="L102" s="119"/>
    </row>
    <row r="103" spans="1:31" s="9" customFormat="1" ht="25.05" customHeight="1">
      <c r="B103" s="115"/>
      <c r="D103" s="116" t="s">
        <v>1135</v>
      </c>
      <c r="E103" s="117"/>
      <c r="F103" s="117"/>
      <c r="G103" s="117"/>
      <c r="H103" s="117"/>
      <c r="I103" s="117"/>
      <c r="J103" s="118">
        <f>J159</f>
        <v>0</v>
      </c>
      <c r="L103" s="115"/>
    </row>
    <row r="104" spans="1:31" s="10" customFormat="1" ht="19.95" customHeight="1">
      <c r="B104" s="119"/>
      <c r="D104" s="120" t="s">
        <v>1507</v>
      </c>
      <c r="E104" s="121"/>
      <c r="F104" s="121"/>
      <c r="G104" s="121"/>
      <c r="H104" s="121"/>
      <c r="I104" s="121"/>
      <c r="J104" s="122">
        <f>J160</f>
        <v>0</v>
      </c>
      <c r="L104" s="119"/>
    </row>
    <row r="105" spans="1:31" s="10" customFormat="1" ht="19.95" customHeight="1">
      <c r="B105" s="119"/>
      <c r="D105" s="120" t="s">
        <v>1136</v>
      </c>
      <c r="E105" s="121"/>
      <c r="F105" s="121"/>
      <c r="G105" s="121"/>
      <c r="H105" s="121"/>
      <c r="I105" s="121"/>
      <c r="J105" s="122">
        <f>J162</f>
        <v>0</v>
      </c>
      <c r="L105" s="119"/>
    </row>
    <row r="106" spans="1:31" s="9" customFormat="1" ht="25.05" customHeight="1">
      <c r="B106" s="115"/>
      <c r="D106" s="116" t="s">
        <v>1508</v>
      </c>
      <c r="E106" s="117"/>
      <c r="F106" s="117"/>
      <c r="G106" s="117"/>
      <c r="H106" s="117"/>
      <c r="I106" s="117"/>
      <c r="J106" s="118">
        <f>J165</f>
        <v>0</v>
      </c>
      <c r="L106" s="115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7.05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7.05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5.05" customHeight="1">
      <c r="A113" s="29"/>
      <c r="B113" s="30"/>
      <c r="C113" s="18" t="s">
        <v>126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7.0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15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26.25" customHeight="1">
      <c r="A116" s="29"/>
      <c r="B116" s="30"/>
      <c r="C116" s="29"/>
      <c r="D116" s="29"/>
      <c r="E116" s="224" t="str">
        <f>E7</f>
        <v>JASLE V OBCI VEĽKÉ RIPŇANY/ rekonštrukcia objektu so zmenou užívateľa/</v>
      </c>
      <c r="F116" s="225"/>
      <c r="G116" s="225"/>
      <c r="H116" s="225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95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14" t="str">
        <f>E9</f>
        <v>3 - Plynofikácia</v>
      </c>
      <c r="F118" s="223"/>
      <c r="G118" s="223"/>
      <c r="H118" s="22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7.0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19</v>
      </c>
      <c r="D120" s="29"/>
      <c r="E120" s="29"/>
      <c r="F120" s="22" t="str">
        <f>F12</f>
        <v>Behynce, č. parcely 61/2, s.č.35</v>
      </c>
      <c r="G120" s="29"/>
      <c r="H120" s="29"/>
      <c r="I120" s="24" t="s">
        <v>21</v>
      </c>
      <c r="J120" s="55" t="str">
        <f>IF(J12="","",J12)</f>
        <v/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7.0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4" t="s">
        <v>22</v>
      </c>
      <c r="D122" s="29"/>
      <c r="E122" s="29"/>
      <c r="F122" s="22" t="str">
        <f>E15</f>
        <v>Obec Veľké Ripňany</v>
      </c>
      <c r="G122" s="29"/>
      <c r="H122" s="29"/>
      <c r="I122" s="24" t="s">
        <v>28</v>
      </c>
      <c r="J122" s="27">
        <f>E21</f>
        <v>0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26</v>
      </c>
      <c r="D123" s="29"/>
      <c r="E123" s="29"/>
      <c r="F123" s="22" t="str">
        <f>IF(E18="","",E18)</f>
        <v>Vyplň údaj</v>
      </c>
      <c r="G123" s="29"/>
      <c r="H123" s="29"/>
      <c r="I123" s="24" t="s">
        <v>30</v>
      </c>
      <c r="J123" s="27" t="str">
        <f>E24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19999999999999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3"/>
      <c r="B125" s="124"/>
      <c r="C125" s="125" t="s">
        <v>127</v>
      </c>
      <c r="D125" s="126" t="s">
        <v>58</v>
      </c>
      <c r="E125" s="126" t="s">
        <v>54</v>
      </c>
      <c r="F125" s="126" t="s">
        <v>55</v>
      </c>
      <c r="G125" s="126" t="s">
        <v>128</v>
      </c>
      <c r="H125" s="126" t="s">
        <v>129</v>
      </c>
      <c r="I125" s="126" t="s">
        <v>130</v>
      </c>
      <c r="J125" s="127" t="s">
        <v>99</v>
      </c>
      <c r="K125" s="128" t="s">
        <v>131</v>
      </c>
      <c r="L125" s="129"/>
      <c r="M125" s="62" t="s">
        <v>1</v>
      </c>
      <c r="N125" s="63" t="s">
        <v>37</v>
      </c>
      <c r="O125" s="63" t="s">
        <v>132</v>
      </c>
      <c r="P125" s="63" t="s">
        <v>133</v>
      </c>
      <c r="Q125" s="63" t="s">
        <v>134</v>
      </c>
      <c r="R125" s="63" t="s">
        <v>135</v>
      </c>
      <c r="S125" s="63" t="s">
        <v>136</v>
      </c>
      <c r="T125" s="64" t="s">
        <v>137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8" customHeight="1">
      <c r="A126" s="29"/>
      <c r="B126" s="30"/>
      <c r="C126" s="69" t="s">
        <v>100</v>
      </c>
      <c r="D126" s="29"/>
      <c r="E126" s="29"/>
      <c r="F126" s="29"/>
      <c r="G126" s="29"/>
      <c r="H126" s="29"/>
      <c r="I126" s="29"/>
      <c r="J126" s="130">
        <f>BK126</f>
        <v>0</v>
      </c>
      <c r="K126" s="29"/>
      <c r="L126" s="30"/>
      <c r="M126" s="65"/>
      <c r="N126" s="56"/>
      <c r="O126" s="66"/>
      <c r="P126" s="131">
        <f>P127+P147+P159+P165</f>
        <v>0</v>
      </c>
      <c r="Q126" s="66"/>
      <c r="R126" s="131">
        <f>R127+R147+R159+R165</f>
        <v>6.1709244999999999</v>
      </c>
      <c r="S126" s="66"/>
      <c r="T126" s="132">
        <f>T127+T147+T159+T165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101</v>
      </c>
      <c r="BK126" s="133">
        <f>BK127+BK147+BK159+BK165</f>
        <v>0</v>
      </c>
    </row>
    <row r="127" spans="1:63" s="12" customFormat="1" ht="25.95" customHeight="1">
      <c r="B127" s="134"/>
      <c r="D127" s="135" t="s">
        <v>72</v>
      </c>
      <c r="E127" s="136" t="s">
        <v>138</v>
      </c>
      <c r="F127" s="136" t="s">
        <v>139</v>
      </c>
      <c r="I127" s="137"/>
      <c r="J127" s="138">
        <f>BK127</f>
        <v>0</v>
      </c>
      <c r="L127" s="134"/>
      <c r="M127" s="139"/>
      <c r="N127" s="140"/>
      <c r="O127" s="140"/>
      <c r="P127" s="141">
        <f>P128+P141+P145</f>
        <v>0</v>
      </c>
      <c r="Q127" s="140"/>
      <c r="R127" s="141">
        <f>R128+R141+R145</f>
        <v>6.1669999999999998</v>
      </c>
      <c r="S127" s="140"/>
      <c r="T127" s="142">
        <f>T128+T141+T145</f>
        <v>0</v>
      </c>
      <c r="AR127" s="135" t="s">
        <v>78</v>
      </c>
      <c r="AT127" s="143" t="s">
        <v>72</v>
      </c>
      <c r="AU127" s="143" t="s">
        <v>73</v>
      </c>
      <c r="AY127" s="135" t="s">
        <v>140</v>
      </c>
      <c r="BK127" s="144">
        <f>BK128+BK141+BK145</f>
        <v>0</v>
      </c>
    </row>
    <row r="128" spans="1:63" s="12" customFormat="1" ht="22.8" customHeight="1">
      <c r="B128" s="134"/>
      <c r="D128" s="135" t="s">
        <v>72</v>
      </c>
      <c r="E128" s="145" t="s">
        <v>78</v>
      </c>
      <c r="F128" s="145" t="s">
        <v>141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SUM(P129:P140)</f>
        <v>0</v>
      </c>
      <c r="Q128" s="140"/>
      <c r="R128" s="141">
        <f>SUM(R129:R140)</f>
        <v>6.1669999999999998</v>
      </c>
      <c r="S128" s="140"/>
      <c r="T128" s="142">
        <f>SUM(T129:T140)</f>
        <v>0</v>
      </c>
      <c r="AR128" s="135" t="s">
        <v>78</v>
      </c>
      <c r="AT128" s="143" t="s">
        <v>72</v>
      </c>
      <c r="AU128" s="143" t="s">
        <v>78</v>
      </c>
      <c r="AY128" s="135" t="s">
        <v>140</v>
      </c>
      <c r="BK128" s="144">
        <f>SUM(BK129:BK140)</f>
        <v>0</v>
      </c>
    </row>
    <row r="129" spans="1:65" s="2" customFormat="1" ht="16.5" customHeight="1">
      <c r="A129" s="29"/>
      <c r="B129" s="147"/>
      <c r="C129" s="148" t="s">
        <v>78</v>
      </c>
      <c r="D129" s="148" t="s">
        <v>142</v>
      </c>
      <c r="E129" s="149" t="s">
        <v>1147</v>
      </c>
      <c r="F129" s="150" t="s">
        <v>1148</v>
      </c>
      <c r="G129" s="151" t="s">
        <v>145</v>
      </c>
      <c r="H129" s="152">
        <v>21.986999999999998</v>
      </c>
      <c r="I129" s="153"/>
      <c r="J129" s="154">
        <f t="shared" ref="J129:J140" si="0">ROUND(I129*H129,2)</f>
        <v>0</v>
      </c>
      <c r="K129" s="155"/>
      <c r="L129" s="30"/>
      <c r="M129" s="156" t="s">
        <v>1</v>
      </c>
      <c r="N129" s="157" t="s">
        <v>39</v>
      </c>
      <c r="O129" s="58"/>
      <c r="P129" s="158">
        <f t="shared" ref="P129:P140" si="1">O129*H129</f>
        <v>0</v>
      </c>
      <c r="Q129" s="158">
        <v>0</v>
      </c>
      <c r="R129" s="158">
        <f t="shared" ref="R129:R140" si="2">Q129*H129</f>
        <v>0</v>
      </c>
      <c r="S129" s="158">
        <v>0</v>
      </c>
      <c r="T129" s="159">
        <f t="shared" ref="T129:T140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88</v>
      </c>
      <c r="AT129" s="160" t="s">
        <v>142</v>
      </c>
      <c r="AU129" s="160" t="s">
        <v>82</v>
      </c>
      <c r="AY129" s="14" t="s">
        <v>140</v>
      </c>
      <c r="BE129" s="161">
        <f t="shared" ref="BE129:BE140" si="4">IF(N129="základná",J129,0)</f>
        <v>0</v>
      </c>
      <c r="BF129" s="161">
        <f t="shared" ref="BF129:BF140" si="5">IF(N129="znížená",J129,0)</f>
        <v>0</v>
      </c>
      <c r="BG129" s="161">
        <f t="shared" ref="BG129:BG140" si="6">IF(N129="zákl. prenesená",J129,0)</f>
        <v>0</v>
      </c>
      <c r="BH129" s="161">
        <f t="shared" ref="BH129:BH140" si="7">IF(N129="zníž. prenesená",J129,0)</f>
        <v>0</v>
      </c>
      <c r="BI129" s="161">
        <f t="shared" ref="BI129:BI140" si="8">IF(N129="nulová",J129,0)</f>
        <v>0</v>
      </c>
      <c r="BJ129" s="14" t="s">
        <v>82</v>
      </c>
      <c r="BK129" s="161">
        <f t="shared" ref="BK129:BK140" si="9">ROUND(I129*H129,2)</f>
        <v>0</v>
      </c>
      <c r="BL129" s="14" t="s">
        <v>88</v>
      </c>
      <c r="BM129" s="160" t="s">
        <v>1509</v>
      </c>
    </row>
    <row r="130" spans="1:65" s="2" customFormat="1" ht="37.799999999999997" customHeight="1">
      <c r="A130" s="29"/>
      <c r="B130" s="147"/>
      <c r="C130" s="148" t="s">
        <v>82</v>
      </c>
      <c r="D130" s="148" t="s">
        <v>142</v>
      </c>
      <c r="E130" s="149" t="s">
        <v>1150</v>
      </c>
      <c r="F130" s="150" t="s">
        <v>1151</v>
      </c>
      <c r="G130" s="151" t="s">
        <v>145</v>
      </c>
      <c r="H130" s="152">
        <v>21.986999999999998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39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88</v>
      </c>
      <c r="AT130" s="160" t="s">
        <v>142</v>
      </c>
      <c r="AU130" s="160" t="s">
        <v>82</v>
      </c>
      <c r="AY130" s="14" t="s">
        <v>140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82</v>
      </c>
      <c r="BK130" s="161">
        <f t="shared" si="9"/>
        <v>0</v>
      </c>
      <c r="BL130" s="14" t="s">
        <v>88</v>
      </c>
      <c r="BM130" s="160" t="s">
        <v>1510</v>
      </c>
    </row>
    <row r="131" spans="1:65" s="2" customFormat="1" ht="24.15" customHeight="1">
      <c r="A131" s="29"/>
      <c r="B131" s="147"/>
      <c r="C131" s="148" t="s">
        <v>85</v>
      </c>
      <c r="D131" s="148" t="s">
        <v>142</v>
      </c>
      <c r="E131" s="149" t="s">
        <v>1153</v>
      </c>
      <c r="F131" s="150" t="s">
        <v>1154</v>
      </c>
      <c r="G131" s="151" t="s">
        <v>145</v>
      </c>
      <c r="H131" s="152">
        <v>21.986999999999998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39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88</v>
      </c>
      <c r="AT131" s="160" t="s">
        <v>142</v>
      </c>
      <c r="AU131" s="160" t="s">
        <v>82</v>
      </c>
      <c r="AY131" s="14" t="s">
        <v>140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82</v>
      </c>
      <c r="BK131" s="161">
        <f t="shared" si="9"/>
        <v>0</v>
      </c>
      <c r="BL131" s="14" t="s">
        <v>88</v>
      </c>
      <c r="BM131" s="160" t="s">
        <v>1511</v>
      </c>
    </row>
    <row r="132" spans="1:65" s="2" customFormat="1" ht="37.799999999999997" customHeight="1">
      <c r="A132" s="29"/>
      <c r="B132" s="147"/>
      <c r="C132" s="148" t="s">
        <v>88</v>
      </c>
      <c r="D132" s="148" t="s">
        <v>142</v>
      </c>
      <c r="E132" s="149" t="s">
        <v>1156</v>
      </c>
      <c r="F132" s="150" t="s">
        <v>1157</v>
      </c>
      <c r="G132" s="151" t="s">
        <v>145</v>
      </c>
      <c r="H132" s="152">
        <v>10.994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39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88</v>
      </c>
      <c r="AT132" s="160" t="s">
        <v>142</v>
      </c>
      <c r="AU132" s="160" t="s">
        <v>82</v>
      </c>
      <c r="AY132" s="14" t="s">
        <v>140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82</v>
      </c>
      <c r="BK132" s="161">
        <f t="shared" si="9"/>
        <v>0</v>
      </c>
      <c r="BL132" s="14" t="s">
        <v>88</v>
      </c>
      <c r="BM132" s="160" t="s">
        <v>1512</v>
      </c>
    </row>
    <row r="133" spans="1:65" s="2" customFormat="1" ht="44.25" customHeight="1">
      <c r="A133" s="29"/>
      <c r="B133" s="147"/>
      <c r="C133" s="148" t="s">
        <v>91</v>
      </c>
      <c r="D133" s="148" t="s">
        <v>142</v>
      </c>
      <c r="E133" s="149" t="s">
        <v>1159</v>
      </c>
      <c r="F133" s="150" t="s">
        <v>1160</v>
      </c>
      <c r="G133" s="151" t="s">
        <v>145</v>
      </c>
      <c r="H133" s="152">
        <v>10.994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39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88</v>
      </c>
      <c r="AT133" s="160" t="s">
        <v>142</v>
      </c>
      <c r="AU133" s="160" t="s">
        <v>82</v>
      </c>
      <c r="AY133" s="14" t="s">
        <v>140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82</v>
      </c>
      <c r="BK133" s="161">
        <f t="shared" si="9"/>
        <v>0</v>
      </c>
      <c r="BL133" s="14" t="s">
        <v>88</v>
      </c>
      <c r="BM133" s="160" t="s">
        <v>1513</v>
      </c>
    </row>
    <row r="134" spans="1:65" s="2" customFormat="1" ht="21.75" customHeight="1">
      <c r="A134" s="29"/>
      <c r="B134" s="147"/>
      <c r="C134" s="148" t="s">
        <v>159</v>
      </c>
      <c r="D134" s="148" t="s">
        <v>142</v>
      </c>
      <c r="E134" s="149" t="s">
        <v>1162</v>
      </c>
      <c r="F134" s="150" t="s">
        <v>1163</v>
      </c>
      <c r="G134" s="151" t="s">
        <v>145</v>
      </c>
      <c r="H134" s="152">
        <v>10.994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39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88</v>
      </c>
      <c r="AT134" s="160" t="s">
        <v>142</v>
      </c>
      <c r="AU134" s="160" t="s">
        <v>82</v>
      </c>
      <c r="AY134" s="14" t="s">
        <v>140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82</v>
      </c>
      <c r="BK134" s="161">
        <f t="shared" si="9"/>
        <v>0</v>
      </c>
      <c r="BL134" s="14" t="s">
        <v>88</v>
      </c>
      <c r="BM134" s="160" t="s">
        <v>1514</v>
      </c>
    </row>
    <row r="135" spans="1:65" s="2" customFormat="1" ht="24.15" customHeight="1">
      <c r="A135" s="29"/>
      <c r="B135" s="147"/>
      <c r="C135" s="148" t="s">
        <v>163</v>
      </c>
      <c r="D135" s="148" t="s">
        <v>142</v>
      </c>
      <c r="E135" s="149" t="s">
        <v>176</v>
      </c>
      <c r="F135" s="150" t="s">
        <v>177</v>
      </c>
      <c r="G135" s="151" t="s">
        <v>145</v>
      </c>
      <c r="H135" s="152">
        <v>10.994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39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88</v>
      </c>
      <c r="AT135" s="160" t="s">
        <v>142</v>
      </c>
      <c r="AU135" s="160" t="s">
        <v>82</v>
      </c>
      <c r="AY135" s="14" t="s">
        <v>140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82</v>
      </c>
      <c r="BK135" s="161">
        <f t="shared" si="9"/>
        <v>0</v>
      </c>
      <c r="BL135" s="14" t="s">
        <v>88</v>
      </c>
      <c r="BM135" s="160" t="s">
        <v>1515</v>
      </c>
    </row>
    <row r="136" spans="1:65" s="2" customFormat="1" ht="16.5" customHeight="1">
      <c r="A136" s="29"/>
      <c r="B136" s="147"/>
      <c r="C136" s="148" t="s">
        <v>167</v>
      </c>
      <c r="D136" s="148" t="s">
        <v>142</v>
      </c>
      <c r="E136" s="149" t="s">
        <v>180</v>
      </c>
      <c r="F136" s="150" t="s">
        <v>181</v>
      </c>
      <c r="G136" s="151" t="s">
        <v>145</v>
      </c>
      <c r="H136" s="152">
        <v>10.994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39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88</v>
      </c>
      <c r="AT136" s="160" t="s">
        <v>142</v>
      </c>
      <c r="AU136" s="160" t="s">
        <v>82</v>
      </c>
      <c r="AY136" s="14" t="s">
        <v>140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82</v>
      </c>
      <c r="BK136" s="161">
        <f t="shared" si="9"/>
        <v>0</v>
      </c>
      <c r="BL136" s="14" t="s">
        <v>88</v>
      </c>
      <c r="BM136" s="160" t="s">
        <v>1516</v>
      </c>
    </row>
    <row r="137" spans="1:65" s="2" customFormat="1" ht="24.15" customHeight="1">
      <c r="A137" s="29"/>
      <c r="B137" s="147"/>
      <c r="C137" s="148" t="s">
        <v>171</v>
      </c>
      <c r="D137" s="148" t="s">
        <v>142</v>
      </c>
      <c r="E137" s="149" t="s">
        <v>184</v>
      </c>
      <c r="F137" s="150" t="s">
        <v>185</v>
      </c>
      <c r="G137" s="151" t="s">
        <v>186</v>
      </c>
      <c r="H137" s="152">
        <v>16.491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39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88</v>
      </c>
      <c r="AT137" s="160" t="s">
        <v>142</v>
      </c>
      <c r="AU137" s="160" t="s">
        <v>82</v>
      </c>
      <c r="AY137" s="14" t="s">
        <v>140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82</v>
      </c>
      <c r="BK137" s="161">
        <f t="shared" si="9"/>
        <v>0</v>
      </c>
      <c r="BL137" s="14" t="s">
        <v>88</v>
      </c>
      <c r="BM137" s="160" t="s">
        <v>1517</v>
      </c>
    </row>
    <row r="138" spans="1:65" s="2" customFormat="1" ht="24.15" customHeight="1">
      <c r="A138" s="29"/>
      <c r="B138" s="147"/>
      <c r="C138" s="148" t="s">
        <v>175</v>
      </c>
      <c r="D138" s="148" t="s">
        <v>142</v>
      </c>
      <c r="E138" s="149" t="s">
        <v>1168</v>
      </c>
      <c r="F138" s="150" t="s">
        <v>1169</v>
      </c>
      <c r="G138" s="151" t="s">
        <v>145</v>
      </c>
      <c r="H138" s="152">
        <v>10.994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39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88</v>
      </c>
      <c r="AT138" s="160" t="s">
        <v>142</v>
      </c>
      <c r="AU138" s="160" t="s">
        <v>82</v>
      </c>
      <c r="AY138" s="14" t="s">
        <v>140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82</v>
      </c>
      <c r="BK138" s="161">
        <f t="shared" si="9"/>
        <v>0</v>
      </c>
      <c r="BL138" s="14" t="s">
        <v>88</v>
      </c>
      <c r="BM138" s="160" t="s">
        <v>1518</v>
      </c>
    </row>
    <row r="139" spans="1:65" s="2" customFormat="1" ht="24.15" customHeight="1">
      <c r="A139" s="29"/>
      <c r="B139" s="147"/>
      <c r="C139" s="148" t="s">
        <v>179</v>
      </c>
      <c r="D139" s="148" t="s">
        <v>142</v>
      </c>
      <c r="E139" s="149" t="s">
        <v>1171</v>
      </c>
      <c r="F139" s="150" t="s">
        <v>1172</v>
      </c>
      <c r="G139" s="151" t="s">
        <v>145</v>
      </c>
      <c r="H139" s="152">
        <v>7.6950000000000003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39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88</v>
      </c>
      <c r="AT139" s="160" t="s">
        <v>142</v>
      </c>
      <c r="AU139" s="160" t="s">
        <v>82</v>
      </c>
      <c r="AY139" s="14" t="s">
        <v>140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82</v>
      </c>
      <c r="BK139" s="161">
        <f t="shared" si="9"/>
        <v>0</v>
      </c>
      <c r="BL139" s="14" t="s">
        <v>88</v>
      </c>
      <c r="BM139" s="160" t="s">
        <v>1519</v>
      </c>
    </row>
    <row r="140" spans="1:65" s="2" customFormat="1" ht="16.5" customHeight="1">
      <c r="A140" s="29"/>
      <c r="B140" s="147"/>
      <c r="C140" s="162" t="s">
        <v>183</v>
      </c>
      <c r="D140" s="162" t="s">
        <v>193</v>
      </c>
      <c r="E140" s="163" t="s">
        <v>1174</v>
      </c>
      <c r="F140" s="164" t="s">
        <v>1175</v>
      </c>
      <c r="G140" s="165" t="s">
        <v>186</v>
      </c>
      <c r="H140" s="166">
        <v>6.1669999999999998</v>
      </c>
      <c r="I140" s="167"/>
      <c r="J140" s="168">
        <f t="shared" si="0"/>
        <v>0</v>
      </c>
      <c r="K140" s="169"/>
      <c r="L140" s="170"/>
      <c r="M140" s="171" t="s">
        <v>1</v>
      </c>
      <c r="N140" s="172" t="s">
        <v>39</v>
      </c>
      <c r="O140" s="58"/>
      <c r="P140" s="158">
        <f t="shared" si="1"/>
        <v>0</v>
      </c>
      <c r="Q140" s="158">
        <v>1</v>
      </c>
      <c r="R140" s="158">
        <f t="shared" si="2"/>
        <v>6.1669999999999998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167</v>
      </c>
      <c r="AT140" s="160" t="s">
        <v>193</v>
      </c>
      <c r="AU140" s="160" t="s">
        <v>82</v>
      </c>
      <c r="AY140" s="14" t="s">
        <v>140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82</v>
      </c>
      <c r="BK140" s="161">
        <f t="shared" si="9"/>
        <v>0</v>
      </c>
      <c r="BL140" s="14" t="s">
        <v>88</v>
      </c>
      <c r="BM140" s="160" t="s">
        <v>1520</v>
      </c>
    </row>
    <row r="141" spans="1:65" s="12" customFormat="1" ht="22.8" customHeight="1">
      <c r="B141" s="134"/>
      <c r="D141" s="135" t="s">
        <v>72</v>
      </c>
      <c r="E141" s="145" t="s">
        <v>167</v>
      </c>
      <c r="F141" s="145" t="s">
        <v>1183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SUM(P142:P144)</f>
        <v>0</v>
      </c>
      <c r="Q141" s="140"/>
      <c r="R141" s="141">
        <f>SUM(R142:R144)</f>
        <v>0</v>
      </c>
      <c r="S141" s="140"/>
      <c r="T141" s="142">
        <f>SUM(T142:T144)</f>
        <v>0</v>
      </c>
      <c r="AR141" s="135" t="s">
        <v>78</v>
      </c>
      <c r="AT141" s="143" t="s">
        <v>72</v>
      </c>
      <c r="AU141" s="143" t="s">
        <v>78</v>
      </c>
      <c r="AY141" s="135" t="s">
        <v>140</v>
      </c>
      <c r="BK141" s="144">
        <f>SUM(BK142:BK144)</f>
        <v>0</v>
      </c>
    </row>
    <row r="142" spans="1:65" s="2" customFormat="1" ht="24.15" customHeight="1">
      <c r="A142" s="29"/>
      <c r="B142" s="147"/>
      <c r="C142" s="148" t="s">
        <v>188</v>
      </c>
      <c r="D142" s="148" t="s">
        <v>142</v>
      </c>
      <c r="E142" s="149" t="s">
        <v>1521</v>
      </c>
      <c r="F142" s="150" t="s">
        <v>1522</v>
      </c>
      <c r="G142" s="151" t="s">
        <v>250</v>
      </c>
      <c r="H142" s="152">
        <v>37.9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88</v>
      </c>
      <c r="AT142" s="160" t="s">
        <v>142</v>
      </c>
      <c r="AU142" s="160" t="s">
        <v>82</v>
      </c>
      <c r="AY142" s="14" t="s">
        <v>140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82</v>
      </c>
      <c r="BK142" s="161">
        <f>ROUND(I142*H142,2)</f>
        <v>0</v>
      </c>
      <c r="BL142" s="14" t="s">
        <v>88</v>
      </c>
      <c r="BM142" s="160" t="s">
        <v>1523</v>
      </c>
    </row>
    <row r="143" spans="1:65" s="2" customFormat="1" ht="21.75" customHeight="1">
      <c r="A143" s="29"/>
      <c r="B143" s="147"/>
      <c r="C143" s="162" t="s">
        <v>192</v>
      </c>
      <c r="D143" s="162" t="s">
        <v>193</v>
      </c>
      <c r="E143" s="163" t="s">
        <v>1524</v>
      </c>
      <c r="F143" s="164" t="s">
        <v>1525</v>
      </c>
      <c r="G143" s="165" t="s">
        <v>250</v>
      </c>
      <c r="H143" s="166">
        <v>37.9</v>
      </c>
      <c r="I143" s="167"/>
      <c r="J143" s="168">
        <f>ROUND(I143*H143,2)</f>
        <v>0</v>
      </c>
      <c r="K143" s="169"/>
      <c r="L143" s="170"/>
      <c r="M143" s="171" t="s">
        <v>1</v>
      </c>
      <c r="N143" s="172" t="s">
        <v>39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167</v>
      </c>
      <c r="AT143" s="160" t="s">
        <v>193</v>
      </c>
      <c r="AU143" s="160" t="s">
        <v>82</v>
      </c>
      <c r="AY143" s="14" t="s">
        <v>140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82</v>
      </c>
      <c r="BK143" s="161">
        <f>ROUND(I143*H143,2)</f>
        <v>0</v>
      </c>
      <c r="BL143" s="14" t="s">
        <v>88</v>
      </c>
      <c r="BM143" s="160" t="s">
        <v>1526</v>
      </c>
    </row>
    <row r="144" spans="1:65" s="2" customFormat="1" ht="16.5" customHeight="1">
      <c r="A144" s="29"/>
      <c r="B144" s="147"/>
      <c r="C144" s="148" t="s">
        <v>198</v>
      </c>
      <c r="D144" s="148" t="s">
        <v>142</v>
      </c>
      <c r="E144" s="149" t="s">
        <v>1223</v>
      </c>
      <c r="F144" s="150" t="s">
        <v>1224</v>
      </c>
      <c r="G144" s="151" t="s">
        <v>250</v>
      </c>
      <c r="H144" s="152">
        <v>36.645000000000003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88</v>
      </c>
      <c r="AT144" s="160" t="s">
        <v>142</v>
      </c>
      <c r="AU144" s="160" t="s">
        <v>82</v>
      </c>
      <c r="AY144" s="14" t="s">
        <v>140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82</v>
      </c>
      <c r="BK144" s="161">
        <f>ROUND(I144*H144,2)</f>
        <v>0</v>
      </c>
      <c r="BL144" s="14" t="s">
        <v>88</v>
      </c>
      <c r="BM144" s="160" t="s">
        <v>1527</v>
      </c>
    </row>
    <row r="145" spans="1:65" s="12" customFormat="1" ht="22.8" customHeight="1">
      <c r="B145" s="134"/>
      <c r="D145" s="135" t="s">
        <v>72</v>
      </c>
      <c r="E145" s="145" t="s">
        <v>541</v>
      </c>
      <c r="F145" s="145" t="s">
        <v>646</v>
      </c>
      <c r="I145" s="137"/>
      <c r="J145" s="146">
        <f>BK145</f>
        <v>0</v>
      </c>
      <c r="L145" s="134"/>
      <c r="M145" s="139"/>
      <c r="N145" s="140"/>
      <c r="O145" s="140"/>
      <c r="P145" s="141">
        <f>P146</f>
        <v>0</v>
      </c>
      <c r="Q145" s="140"/>
      <c r="R145" s="141">
        <f>R146</f>
        <v>0</v>
      </c>
      <c r="S145" s="140"/>
      <c r="T145" s="142">
        <f>T146</f>
        <v>0</v>
      </c>
      <c r="AR145" s="135" t="s">
        <v>78</v>
      </c>
      <c r="AT145" s="143" t="s">
        <v>72</v>
      </c>
      <c r="AU145" s="143" t="s">
        <v>78</v>
      </c>
      <c r="AY145" s="135" t="s">
        <v>140</v>
      </c>
      <c r="BK145" s="144">
        <f>BK146</f>
        <v>0</v>
      </c>
    </row>
    <row r="146" spans="1:65" s="2" customFormat="1" ht="33" customHeight="1">
      <c r="A146" s="29"/>
      <c r="B146" s="147"/>
      <c r="C146" s="148" t="s">
        <v>202</v>
      </c>
      <c r="D146" s="148" t="s">
        <v>142</v>
      </c>
      <c r="E146" s="149" t="s">
        <v>1226</v>
      </c>
      <c r="F146" s="150" t="s">
        <v>1227</v>
      </c>
      <c r="G146" s="151" t="s">
        <v>186</v>
      </c>
      <c r="H146" s="152">
        <v>1.4999999999999999E-2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39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88</v>
      </c>
      <c r="AT146" s="160" t="s">
        <v>142</v>
      </c>
      <c r="AU146" s="160" t="s">
        <v>82</v>
      </c>
      <c r="AY146" s="14" t="s">
        <v>140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82</v>
      </c>
      <c r="BK146" s="161">
        <f>ROUND(I146*H146,2)</f>
        <v>0</v>
      </c>
      <c r="BL146" s="14" t="s">
        <v>88</v>
      </c>
      <c r="BM146" s="160" t="s">
        <v>1528</v>
      </c>
    </row>
    <row r="147" spans="1:65" s="12" customFormat="1" ht="25.95" customHeight="1">
      <c r="B147" s="134"/>
      <c r="D147" s="135" t="s">
        <v>72</v>
      </c>
      <c r="E147" s="136" t="s">
        <v>651</v>
      </c>
      <c r="F147" s="136" t="s">
        <v>652</v>
      </c>
      <c r="I147" s="137"/>
      <c r="J147" s="138">
        <f>BK147</f>
        <v>0</v>
      </c>
      <c r="L147" s="134"/>
      <c r="M147" s="139"/>
      <c r="N147" s="140"/>
      <c r="O147" s="140"/>
      <c r="P147" s="141">
        <f>P148</f>
        <v>0</v>
      </c>
      <c r="Q147" s="140"/>
      <c r="R147" s="141">
        <f>R148</f>
        <v>2.5999999999999998E-4</v>
      </c>
      <c r="S147" s="140"/>
      <c r="T147" s="142">
        <f>T148</f>
        <v>0</v>
      </c>
      <c r="AR147" s="135" t="s">
        <v>82</v>
      </c>
      <c r="AT147" s="143" t="s">
        <v>72</v>
      </c>
      <c r="AU147" s="143" t="s">
        <v>73</v>
      </c>
      <c r="AY147" s="135" t="s">
        <v>140</v>
      </c>
      <c r="BK147" s="144">
        <f>BK148</f>
        <v>0</v>
      </c>
    </row>
    <row r="148" spans="1:65" s="12" customFormat="1" ht="22.8" customHeight="1">
      <c r="B148" s="134"/>
      <c r="D148" s="135" t="s">
        <v>72</v>
      </c>
      <c r="E148" s="145" t="s">
        <v>1529</v>
      </c>
      <c r="F148" s="145" t="s">
        <v>1530</v>
      </c>
      <c r="I148" s="137"/>
      <c r="J148" s="146">
        <f>BK148</f>
        <v>0</v>
      </c>
      <c r="L148" s="134"/>
      <c r="M148" s="139"/>
      <c r="N148" s="140"/>
      <c r="O148" s="140"/>
      <c r="P148" s="141">
        <f>SUM(P149:P158)</f>
        <v>0</v>
      </c>
      <c r="Q148" s="140"/>
      <c r="R148" s="141">
        <f>SUM(R149:R158)</f>
        <v>2.5999999999999998E-4</v>
      </c>
      <c r="S148" s="140"/>
      <c r="T148" s="142">
        <f>SUM(T149:T158)</f>
        <v>0</v>
      </c>
      <c r="AR148" s="135" t="s">
        <v>82</v>
      </c>
      <c r="AT148" s="143" t="s">
        <v>72</v>
      </c>
      <c r="AU148" s="143" t="s">
        <v>78</v>
      </c>
      <c r="AY148" s="135" t="s">
        <v>140</v>
      </c>
      <c r="BK148" s="144">
        <f>SUM(BK149:BK158)</f>
        <v>0</v>
      </c>
    </row>
    <row r="149" spans="1:65" s="2" customFormat="1" ht="24.15" customHeight="1">
      <c r="A149" s="29"/>
      <c r="B149" s="147"/>
      <c r="C149" s="148" t="s">
        <v>206</v>
      </c>
      <c r="D149" s="148" t="s">
        <v>142</v>
      </c>
      <c r="E149" s="149" t="s">
        <v>1531</v>
      </c>
      <c r="F149" s="150" t="s">
        <v>1532</v>
      </c>
      <c r="G149" s="151" t="s">
        <v>250</v>
      </c>
      <c r="H149" s="152">
        <v>2.835</v>
      </c>
      <c r="I149" s="153"/>
      <c r="J149" s="154">
        <f t="shared" ref="J149:J158" si="10">ROUND(I149*H149,2)</f>
        <v>0</v>
      </c>
      <c r="K149" s="155"/>
      <c r="L149" s="30"/>
      <c r="M149" s="156" t="s">
        <v>1</v>
      </c>
      <c r="N149" s="157" t="s">
        <v>39</v>
      </c>
      <c r="O149" s="58"/>
      <c r="P149" s="158">
        <f t="shared" ref="P149:P158" si="11">O149*H149</f>
        <v>0</v>
      </c>
      <c r="Q149" s="158">
        <v>0</v>
      </c>
      <c r="R149" s="158">
        <f t="shared" ref="R149:R158" si="12">Q149*H149</f>
        <v>0</v>
      </c>
      <c r="S149" s="158">
        <v>0</v>
      </c>
      <c r="T149" s="159">
        <f t="shared" ref="T149:T158" si="1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202</v>
      </c>
      <c r="AT149" s="160" t="s">
        <v>142</v>
      </c>
      <c r="AU149" s="160" t="s">
        <v>82</v>
      </c>
      <c r="AY149" s="14" t="s">
        <v>140</v>
      </c>
      <c r="BE149" s="161">
        <f t="shared" ref="BE149:BE158" si="14">IF(N149="základná",J149,0)</f>
        <v>0</v>
      </c>
      <c r="BF149" s="161">
        <f t="shared" ref="BF149:BF158" si="15">IF(N149="znížená",J149,0)</f>
        <v>0</v>
      </c>
      <c r="BG149" s="161">
        <f t="shared" ref="BG149:BG158" si="16">IF(N149="zákl. prenesená",J149,0)</f>
        <v>0</v>
      </c>
      <c r="BH149" s="161">
        <f t="shared" ref="BH149:BH158" si="17">IF(N149="zníž. prenesená",J149,0)</f>
        <v>0</v>
      </c>
      <c r="BI149" s="161">
        <f t="shared" ref="BI149:BI158" si="18">IF(N149="nulová",J149,0)</f>
        <v>0</v>
      </c>
      <c r="BJ149" s="14" t="s">
        <v>82</v>
      </c>
      <c r="BK149" s="161">
        <f t="shared" ref="BK149:BK158" si="19">ROUND(I149*H149,2)</f>
        <v>0</v>
      </c>
      <c r="BL149" s="14" t="s">
        <v>202</v>
      </c>
      <c r="BM149" s="160" t="s">
        <v>1533</v>
      </c>
    </row>
    <row r="150" spans="1:65" s="2" customFormat="1" ht="24.15" customHeight="1">
      <c r="A150" s="29"/>
      <c r="B150" s="147"/>
      <c r="C150" s="148" t="s">
        <v>211</v>
      </c>
      <c r="D150" s="148" t="s">
        <v>142</v>
      </c>
      <c r="E150" s="149" t="s">
        <v>1534</v>
      </c>
      <c r="F150" s="150" t="s">
        <v>1535</v>
      </c>
      <c r="G150" s="151" t="s">
        <v>250</v>
      </c>
      <c r="H150" s="152">
        <v>42.63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39</v>
      </c>
      <c r="O150" s="58"/>
      <c r="P150" s="158">
        <f t="shared" si="11"/>
        <v>0</v>
      </c>
      <c r="Q150" s="158">
        <v>0</v>
      </c>
      <c r="R150" s="158">
        <f t="shared" si="12"/>
        <v>0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202</v>
      </c>
      <c r="AT150" s="160" t="s">
        <v>142</v>
      </c>
      <c r="AU150" s="160" t="s">
        <v>82</v>
      </c>
      <c r="AY150" s="14" t="s">
        <v>140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82</v>
      </c>
      <c r="BK150" s="161">
        <f t="shared" si="19"/>
        <v>0</v>
      </c>
      <c r="BL150" s="14" t="s">
        <v>202</v>
      </c>
      <c r="BM150" s="160" t="s">
        <v>1536</v>
      </c>
    </row>
    <row r="151" spans="1:65" s="2" customFormat="1" ht="24.15" customHeight="1">
      <c r="A151" s="29"/>
      <c r="B151" s="147"/>
      <c r="C151" s="148" t="s">
        <v>215</v>
      </c>
      <c r="D151" s="148" t="s">
        <v>142</v>
      </c>
      <c r="E151" s="149" t="s">
        <v>1537</v>
      </c>
      <c r="F151" s="150" t="s">
        <v>1538</v>
      </c>
      <c r="G151" s="151" t="s">
        <v>250</v>
      </c>
      <c r="H151" s="152">
        <v>0.5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39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202</v>
      </c>
      <c r="AT151" s="160" t="s">
        <v>142</v>
      </c>
      <c r="AU151" s="160" t="s">
        <v>82</v>
      </c>
      <c r="AY151" s="14" t="s">
        <v>140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82</v>
      </c>
      <c r="BK151" s="161">
        <f t="shared" si="19"/>
        <v>0</v>
      </c>
      <c r="BL151" s="14" t="s">
        <v>202</v>
      </c>
      <c r="BM151" s="160" t="s">
        <v>1539</v>
      </c>
    </row>
    <row r="152" spans="1:65" s="2" customFormat="1" ht="33" customHeight="1">
      <c r="A152" s="29"/>
      <c r="B152" s="147"/>
      <c r="C152" s="148" t="s">
        <v>7</v>
      </c>
      <c r="D152" s="148" t="s">
        <v>142</v>
      </c>
      <c r="E152" s="149" t="s">
        <v>1540</v>
      </c>
      <c r="F152" s="150" t="s">
        <v>1541</v>
      </c>
      <c r="G152" s="151" t="s">
        <v>267</v>
      </c>
      <c r="H152" s="152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39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202</v>
      </c>
      <c r="AT152" s="160" t="s">
        <v>142</v>
      </c>
      <c r="AU152" s="160" t="s">
        <v>82</v>
      </c>
      <c r="AY152" s="14" t="s">
        <v>140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82</v>
      </c>
      <c r="BK152" s="161">
        <f t="shared" si="19"/>
        <v>0</v>
      </c>
      <c r="BL152" s="14" t="s">
        <v>202</v>
      </c>
      <c r="BM152" s="160" t="s">
        <v>1542</v>
      </c>
    </row>
    <row r="153" spans="1:65" s="2" customFormat="1" ht="37.799999999999997" customHeight="1">
      <c r="A153" s="29"/>
      <c r="B153" s="147"/>
      <c r="C153" s="162" t="s">
        <v>222</v>
      </c>
      <c r="D153" s="162" t="s">
        <v>193</v>
      </c>
      <c r="E153" s="163" t="s">
        <v>1543</v>
      </c>
      <c r="F153" s="164" t="s">
        <v>1544</v>
      </c>
      <c r="G153" s="165" t="s">
        <v>267</v>
      </c>
      <c r="H153" s="166">
        <v>1</v>
      </c>
      <c r="I153" s="167"/>
      <c r="J153" s="168">
        <f t="shared" si="10"/>
        <v>0</v>
      </c>
      <c r="K153" s="169"/>
      <c r="L153" s="170"/>
      <c r="M153" s="171" t="s">
        <v>1</v>
      </c>
      <c r="N153" s="172" t="s">
        <v>39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269</v>
      </c>
      <c r="AT153" s="160" t="s">
        <v>193</v>
      </c>
      <c r="AU153" s="160" t="s">
        <v>82</v>
      </c>
      <c r="AY153" s="14" t="s">
        <v>140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82</v>
      </c>
      <c r="BK153" s="161">
        <f t="shared" si="19"/>
        <v>0</v>
      </c>
      <c r="BL153" s="14" t="s">
        <v>202</v>
      </c>
      <c r="BM153" s="160" t="s">
        <v>1545</v>
      </c>
    </row>
    <row r="154" spans="1:65" s="2" customFormat="1" ht="37.799999999999997" customHeight="1">
      <c r="A154" s="29"/>
      <c r="B154" s="147"/>
      <c r="C154" s="148" t="s">
        <v>226</v>
      </c>
      <c r="D154" s="148" t="s">
        <v>142</v>
      </c>
      <c r="E154" s="149" t="s">
        <v>1546</v>
      </c>
      <c r="F154" s="150" t="s">
        <v>1547</v>
      </c>
      <c r="G154" s="151" t="s">
        <v>267</v>
      </c>
      <c r="H154" s="152">
        <v>1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39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202</v>
      </c>
      <c r="AT154" s="160" t="s">
        <v>142</v>
      </c>
      <c r="AU154" s="160" t="s">
        <v>82</v>
      </c>
      <c r="AY154" s="14" t="s">
        <v>140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82</v>
      </c>
      <c r="BK154" s="161">
        <f t="shared" si="19"/>
        <v>0</v>
      </c>
      <c r="BL154" s="14" t="s">
        <v>202</v>
      </c>
      <c r="BM154" s="160" t="s">
        <v>1548</v>
      </c>
    </row>
    <row r="155" spans="1:65" s="2" customFormat="1" ht="33" customHeight="1">
      <c r="A155" s="29"/>
      <c r="B155" s="147"/>
      <c r="C155" s="162" t="s">
        <v>230</v>
      </c>
      <c r="D155" s="162" t="s">
        <v>193</v>
      </c>
      <c r="E155" s="163" t="s">
        <v>1549</v>
      </c>
      <c r="F155" s="164" t="s">
        <v>1550</v>
      </c>
      <c r="G155" s="165" t="s">
        <v>267</v>
      </c>
      <c r="H155" s="166">
        <v>1</v>
      </c>
      <c r="I155" s="167"/>
      <c r="J155" s="168">
        <f t="shared" si="10"/>
        <v>0</v>
      </c>
      <c r="K155" s="169"/>
      <c r="L155" s="170"/>
      <c r="M155" s="171" t="s">
        <v>1</v>
      </c>
      <c r="N155" s="172" t="s">
        <v>39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269</v>
      </c>
      <c r="AT155" s="160" t="s">
        <v>193</v>
      </c>
      <c r="AU155" s="160" t="s">
        <v>82</v>
      </c>
      <c r="AY155" s="14" t="s">
        <v>140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82</v>
      </c>
      <c r="BK155" s="161">
        <f t="shared" si="19"/>
        <v>0</v>
      </c>
      <c r="BL155" s="14" t="s">
        <v>202</v>
      </c>
      <c r="BM155" s="160" t="s">
        <v>1551</v>
      </c>
    </row>
    <row r="156" spans="1:65" s="2" customFormat="1" ht="24.15" customHeight="1">
      <c r="A156" s="29"/>
      <c r="B156" s="147"/>
      <c r="C156" s="148" t="s">
        <v>234</v>
      </c>
      <c r="D156" s="148" t="s">
        <v>142</v>
      </c>
      <c r="E156" s="149" t="s">
        <v>1552</v>
      </c>
      <c r="F156" s="150" t="s">
        <v>1553</v>
      </c>
      <c r="G156" s="151" t="s">
        <v>267</v>
      </c>
      <c r="H156" s="152">
        <v>1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39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202</v>
      </c>
      <c r="AT156" s="160" t="s">
        <v>142</v>
      </c>
      <c r="AU156" s="160" t="s">
        <v>82</v>
      </c>
      <c r="AY156" s="14" t="s">
        <v>140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82</v>
      </c>
      <c r="BK156" s="161">
        <f t="shared" si="19"/>
        <v>0</v>
      </c>
      <c r="BL156" s="14" t="s">
        <v>202</v>
      </c>
      <c r="BM156" s="160" t="s">
        <v>1554</v>
      </c>
    </row>
    <row r="157" spans="1:65" s="2" customFormat="1" ht="16.5" customHeight="1">
      <c r="A157" s="29"/>
      <c r="B157" s="147"/>
      <c r="C157" s="162" t="s">
        <v>238</v>
      </c>
      <c r="D157" s="162" t="s">
        <v>193</v>
      </c>
      <c r="E157" s="163" t="s">
        <v>1555</v>
      </c>
      <c r="F157" s="164" t="s">
        <v>1556</v>
      </c>
      <c r="G157" s="165" t="s">
        <v>267</v>
      </c>
      <c r="H157" s="166">
        <v>1</v>
      </c>
      <c r="I157" s="167"/>
      <c r="J157" s="168">
        <f t="shared" si="10"/>
        <v>0</v>
      </c>
      <c r="K157" s="169"/>
      <c r="L157" s="170"/>
      <c r="M157" s="171" t="s">
        <v>1</v>
      </c>
      <c r="N157" s="172" t="s">
        <v>39</v>
      </c>
      <c r="O157" s="58"/>
      <c r="P157" s="158">
        <f t="shared" si="11"/>
        <v>0</v>
      </c>
      <c r="Q157" s="158">
        <v>2.5999999999999998E-4</v>
      </c>
      <c r="R157" s="158">
        <f t="shared" si="12"/>
        <v>2.5999999999999998E-4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269</v>
      </c>
      <c r="AT157" s="160" t="s">
        <v>193</v>
      </c>
      <c r="AU157" s="160" t="s">
        <v>82</v>
      </c>
      <c r="AY157" s="14" t="s">
        <v>140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82</v>
      </c>
      <c r="BK157" s="161">
        <f t="shared" si="19"/>
        <v>0</v>
      </c>
      <c r="BL157" s="14" t="s">
        <v>202</v>
      </c>
      <c r="BM157" s="160" t="s">
        <v>1557</v>
      </c>
    </row>
    <row r="158" spans="1:65" s="2" customFormat="1" ht="24.15" customHeight="1">
      <c r="A158" s="29"/>
      <c r="B158" s="147"/>
      <c r="C158" s="148" t="s">
        <v>243</v>
      </c>
      <c r="D158" s="148" t="s">
        <v>142</v>
      </c>
      <c r="E158" s="149" t="s">
        <v>1558</v>
      </c>
      <c r="F158" s="150" t="s">
        <v>1559</v>
      </c>
      <c r="G158" s="151" t="s">
        <v>678</v>
      </c>
      <c r="H158" s="173"/>
      <c r="I158" s="153"/>
      <c r="J158" s="154">
        <f t="shared" si="10"/>
        <v>0</v>
      </c>
      <c r="K158" s="155"/>
      <c r="L158" s="30"/>
      <c r="M158" s="156" t="s">
        <v>1</v>
      </c>
      <c r="N158" s="157" t="s">
        <v>39</v>
      </c>
      <c r="O158" s="58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202</v>
      </c>
      <c r="AT158" s="160" t="s">
        <v>142</v>
      </c>
      <c r="AU158" s="160" t="s">
        <v>82</v>
      </c>
      <c r="AY158" s="14" t="s">
        <v>140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82</v>
      </c>
      <c r="BK158" s="161">
        <f t="shared" si="19"/>
        <v>0</v>
      </c>
      <c r="BL158" s="14" t="s">
        <v>202</v>
      </c>
      <c r="BM158" s="160" t="s">
        <v>1560</v>
      </c>
    </row>
    <row r="159" spans="1:65" s="12" customFormat="1" ht="25.95" customHeight="1">
      <c r="B159" s="134"/>
      <c r="D159" s="135" t="s">
        <v>72</v>
      </c>
      <c r="E159" s="136" t="s">
        <v>193</v>
      </c>
      <c r="F159" s="136" t="s">
        <v>1495</v>
      </c>
      <c r="I159" s="137"/>
      <c r="J159" s="138">
        <f>BK159</f>
        <v>0</v>
      </c>
      <c r="L159" s="134"/>
      <c r="M159" s="139"/>
      <c r="N159" s="140"/>
      <c r="O159" s="140"/>
      <c r="P159" s="141">
        <f>P160+P162</f>
        <v>0</v>
      </c>
      <c r="Q159" s="140"/>
      <c r="R159" s="141">
        <f>R160+R162</f>
        <v>3.6645000000000007E-3</v>
      </c>
      <c r="S159" s="140"/>
      <c r="T159" s="142">
        <f>T160+T162</f>
        <v>0</v>
      </c>
      <c r="AR159" s="135" t="s">
        <v>85</v>
      </c>
      <c r="AT159" s="143" t="s">
        <v>72</v>
      </c>
      <c r="AU159" s="143" t="s">
        <v>73</v>
      </c>
      <c r="AY159" s="135" t="s">
        <v>140</v>
      </c>
      <c r="BK159" s="144">
        <f>BK160+BK162</f>
        <v>0</v>
      </c>
    </row>
    <row r="160" spans="1:65" s="12" customFormat="1" ht="22.8" customHeight="1">
      <c r="B160" s="134"/>
      <c r="D160" s="135" t="s">
        <v>72</v>
      </c>
      <c r="E160" s="145" t="s">
        <v>1561</v>
      </c>
      <c r="F160" s="145" t="s">
        <v>1562</v>
      </c>
      <c r="I160" s="137"/>
      <c r="J160" s="146">
        <f>BK160</f>
        <v>0</v>
      </c>
      <c r="L160" s="134"/>
      <c r="M160" s="139"/>
      <c r="N160" s="140"/>
      <c r="O160" s="140"/>
      <c r="P160" s="141">
        <f>P161</f>
        <v>0</v>
      </c>
      <c r="Q160" s="140"/>
      <c r="R160" s="141">
        <f>R161</f>
        <v>0</v>
      </c>
      <c r="S160" s="140"/>
      <c r="T160" s="142">
        <f>T161</f>
        <v>0</v>
      </c>
      <c r="AR160" s="135" t="s">
        <v>85</v>
      </c>
      <c r="AT160" s="143" t="s">
        <v>72</v>
      </c>
      <c r="AU160" s="143" t="s">
        <v>78</v>
      </c>
      <c r="AY160" s="135" t="s">
        <v>140</v>
      </c>
      <c r="BK160" s="144">
        <f>BK161</f>
        <v>0</v>
      </c>
    </row>
    <row r="161" spans="1:65" s="2" customFormat="1" ht="24.15" customHeight="1">
      <c r="A161" s="29"/>
      <c r="B161" s="147"/>
      <c r="C161" s="148" t="s">
        <v>247</v>
      </c>
      <c r="D161" s="148" t="s">
        <v>142</v>
      </c>
      <c r="E161" s="149" t="s">
        <v>1563</v>
      </c>
      <c r="F161" s="150" t="s">
        <v>1564</v>
      </c>
      <c r="G161" s="151" t="s">
        <v>250</v>
      </c>
      <c r="H161" s="152">
        <v>42.63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39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400</v>
      </c>
      <c r="AT161" s="160" t="s">
        <v>142</v>
      </c>
      <c r="AU161" s="160" t="s">
        <v>82</v>
      </c>
      <c r="AY161" s="14" t="s">
        <v>140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82</v>
      </c>
      <c r="BK161" s="161">
        <f>ROUND(I161*H161,2)</f>
        <v>0</v>
      </c>
      <c r="BL161" s="14" t="s">
        <v>400</v>
      </c>
      <c r="BM161" s="160" t="s">
        <v>1565</v>
      </c>
    </row>
    <row r="162" spans="1:65" s="12" customFormat="1" ht="22.8" customHeight="1">
      <c r="B162" s="134"/>
      <c r="D162" s="135" t="s">
        <v>72</v>
      </c>
      <c r="E162" s="145" t="s">
        <v>1496</v>
      </c>
      <c r="F162" s="145" t="s">
        <v>1497</v>
      </c>
      <c r="I162" s="137"/>
      <c r="J162" s="146">
        <f>BK162</f>
        <v>0</v>
      </c>
      <c r="L162" s="134"/>
      <c r="M162" s="139"/>
      <c r="N162" s="140"/>
      <c r="O162" s="140"/>
      <c r="P162" s="141">
        <f>SUM(P163:P164)</f>
        <v>0</v>
      </c>
      <c r="Q162" s="140"/>
      <c r="R162" s="141">
        <f>SUM(R163:R164)</f>
        <v>3.6645000000000007E-3</v>
      </c>
      <c r="S162" s="140"/>
      <c r="T162" s="142">
        <f>SUM(T163:T164)</f>
        <v>0</v>
      </c>
      <c r="AR162" s="135" t="s">
        <v>85</v>
      </c>
      <c r="AT162" s="143" t="s">
        <v>72</v>
      </c>
      <c r="AU162" s="143" t="s">
        <v>78</v>
      </c>
      <c r="AY162" s="135" t="s">
        <v>140</v>
      </c>
      <c r="BK162" s="144">
        <f>SUM(BK163:BK164)</f>
        <v>0</v>
      </c>
    </row>
    <row r="163" spans="1:65" s="2" customFormat="1" ht="24.15" customHeight="1">
      <c r="A163" s="29"/>
      <c r="B163" s="147"/>
      <c r="C163" s="148" t="s">
        <v>252</v>
      </c>
      <c r="D163" s="148" t="s">
        <v>142</v>
      </c>
      <c r="E163" s="149" t="s">
        <v>1498</v>
      </c>
      <c r="F163" s="150" t="s">
        <v>1499</v>
      </c>
      <c r="G163" s="151" t="s">
        <v>250</v>
      </c>
      <c r="H163" s="152">
        <v>36.645000000000003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39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400</v>
      </c>
      <c r="AT163" s="160" t="s">
        <v>142</v>
      </c>
      <c r="AU163" s="160" t="s">
        <v>82</v>
      </c>
      <c r="AY163" s="14" t="s">
        <v>140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82</v>
      </c>
      <c r="BK163" s="161">
        <f>ROUND(I163*H163,2)</f>
        <v>0</v>
      </c>
      <c r="BL163" s="14" t="s">
        <v>400</v>
      </c>
      <c r="BM163" s="160" t="s">
        <v>1566</v>
      </c>
    </row>
    <row r="164" spans="1:65" s="2" customFormat="1" ht="21.75" customHeight="1">
      <c r="A164" s="29"/>
      <c r="B164" s="147"/>
      <c r="C164" s="162" t="s">
        <v>256</v>
      </c>
      <c r="D164" s="162" t="s">
        <v>193</v>
      </c>
      <c r="E164" s="163" t="s">
        <v>1567</v>
      </c>
      <c r="F164" s="164" t="s">
        <v>1568</v>
      </c>
      <c r="G164" s="165" t="s">
        <v>250</v>
      </c>
      <c r="H164" s="166">
        <v>36.645000000000003</v>
      </c>
      <c r="I164" s="167"/>
      <c r="J164" s="168">
        <f>ROUND(I164*H164,2)</f>
        <v>0</v>
      </c>
      <c r="K164" s="169"/>
      <c r="L164" s="170"/>
      <c r="M164" s="171" t="s">
        <v>1</v>
      </c>
      <c r="N164" s="172" t="s">
        <v>39</v>
      </c>
      <c r="O164" s="58"/>
      <c r="P164" s="158">
        <f>O164*H164</f>
        <v>0</v>
      </c>
      <c r="Q164" s="158">
        <v>1E-4</v>
      </c>
      <c r="R164" s="158">
        <f>Q164*H164</f>
        <v>3.6645000000000007E-3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1503</v>
      </c>
      <c r="AT164" s="160" t="s">
        <v>193</v>
      </c>
      <c r="AU164" s="160" t="s">
        <v>82</v>
      </c>
      <c r="AY164" s="14" t="s">
        <v>140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82</v>
      </c>
      <c r="BK164" s="161">
        <f>ROUND(I164*H164,2)</f>
        <v>0</v>
      </c>
      <c r="BL164" s="14" t="s">
        <v>400</v>
      </c>
      <c r="BM164" s="160" t="s">
        <v>1569</v>
      </c>
    </row>
    <row r="165" spans="1:65" s="12" customFormat="1" ht="25.95" customHeight="1">
      <c r="B165" s="134"/>
      <c r="D165" s="135" t="s">
        <v>72</v>
      </c>
      <c r="E165" s="136" t="s">
        <v>1570</v>
      </c>
      <c r="F165" s="136" t="s">
        <v>1571</v>
      </c>
      <c r="I165" s="137"/>
      <c r="J165" s="138">
        <f>BK165</f>
        <v>0</v>
      </c>
      <c r="L165" s="134"/>
      <c r="M165" s="139"/>
      <c r="N165" s="140"/>
      <c r="O165" s="140"/>
      <c r="P165" s="141">
        <f>P166</f>
        <v>0</v>
      </c>
      <c r="Q165" s="140"/>
      <c r="R165" s="141">
        <f>R166</f>
        <v>0</v>
      </c>
      <c r="S165" s="140"/>
      <c r="T165" s="142">
        <f>T166</f>
        <v>0</v>
      </c>
      <c r="AR165" s="135" t="s">
        <v>88</v>
      </c>
      <c r="AT165" s="143" t="s">
        <v>72</v>
      </c>
      <c r="AU165" s="143" t="s">
        <v>73</v>
      </c>
      <c r="AY165" s="135" t="s">
        <v>140</v>
      </c>
      <c r="BK165" s="144">
        <f>BK166</f>
        <v>0</v>
      </c>
    </row>
    <row r="166" spans="1:65" s="2" customFormat="1" ht="16.5" customHeight="1">
      <c r="A166" s="29"/>
      <c r="B166" s="147"/>
      <c r="C166" s="148" t="s">
        <v>260</v>
      </c>
      <c r="D166" s="148" t="s">
        <v>142</v>
      </c>
      <c r="E166" s="149" t="s">
        <v>1572</v>
      </c>
      <c r="F166" s="150" t="s">
        <v>1573</v>
      </c>
      <c r="G166" s="151" t="s">
        <v>1139</v>
      </c>
      <c r="H166" s="152">
        <v>1</v>
      </c>
      <c r="I166" s="153"/>
      <c r="J166" s="154">
        <f>ROUND(I166*H166,2)</f>
        <v>0</v>
      </c>
      <c r="K166" s="155"/>
      <c r="L166" s="30"/>
      <c r="M166" s="174" t="s">
        <v>1</v>
      </c>
      <c r="N166" s="175" t="s">
        <v>39</v>
      </c>
      <c r="O166" s="176"/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1574</v>
      </c>
      <c r="AT166" s="160" t="s">
        <v>142</v>
      </c>
      <c r="AU166" s="160" t="s">
        <v>78</v>
      </c>
      <c r="AY166" s="14" t="s">
        <v>140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82</v>
      </c>
      <c r="BK166" s="161">
        <f>ROUND(I166*H166,2)</f>
        <v>0</v>
      </c>
      <c r="BL166" s="14" t="s">
        <v>1574</v>
      </c>
      <c r="BM166" s="160" t="s">
        <v>1575</v>
      </c>
    </row>
    <row r="167" spans="1:65" s="2" customFormat="1" ht="7.05" customHeight="1">
      <c r="A167" s="29"/>
      <c r="B167" s="47"/>
      <c r="C167" s="48"/>
      <c r="D167" s="48"/>
      <c r="E167" s="48"/>
      <c r="F167" s="48"/>
      <c r="G167" s="48"/>
      <c r="H167" s="48"/>
      <c r="I167" s="48"/>
      <c r="J167" s="48"/>
      <c r="K167" s="48"/>
      <c r="L167" s="30"/>
      <c r="M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</row>
  </sheetData>
  <autoFilter ref="C125:K166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20"/>
  <sheetViews>
    <sheetView showGridLines="0" topLeftCell="A119" workbookViewId="0">
      <selection activeCell="F24" sqref="F24"/>
    </sheetView>
  </sheetViews>
  <sheetFormatPr defaultRowHeight="10.199999999999999"/>
  <cols>
    <col min="1" max="1" width="8.28515625" style="1" customWidth="1"/>
    <col min="2" max="2" width="1.28515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7109375" style="1" customWidth="1"/>
    <col min="7" max="7" width="7.42578125" style="1" customWidth="1"/>
    <col min="8" max="8" width="14" style="1" customWidth="1"/>
    <col min="9" max="9" width="15.71093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71093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.049999999999997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90</v>
      </c>
    </row>
    <row r="3" spans="1:46" s="1" customFormat="1" ht="7.0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.05" customHeight="1">
      <c r="B4" s="17"/>
      <c r="D4" s="18" t="s">
        <v>94</v>
      </c>
      <c r="L4" s="17"/>
      <c r="M4" s="93" t="s">
        <v>9</v>
      </c>
      <c r="AT4" s="14" t="s">
        <v>3</v>
      </c>
    </row>
    <row r="5" spans="1:46" s="1" customFormat="1" ht="7.0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24" t="str">
        <f>'Rekapitulácia stavby'!K6</f>
        <v>JASLE V OBCI VEĽKÉ RIPŇANY/ rekonštrukcia objektu so zmenou užívateľa/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95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4" t="s">
        <v>1576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.0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6"/>
      <c r="G18" s="196"/>
      <c r="H18" s="196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.0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.0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.0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0" t="s">
        <v>1</v>
      </c>
      <c r="F27" s="200"/>
      <c r="G27" s="200"/>
      <c r="H27" s="20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.0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ROUND((SUM(BE125:BE219)),  2)</f>
        <v>0</v>
      </c>
      <c r="G33" s="100"/>
      <c r="H33" s="100"/>
      <c r="I33" s="101">
        <v>0.2</v>
      </c>
      <c r="J33" s="99">
        <f>ROUND(((SUM(BE125:BE219))*I33),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ROUND((SUM(BF125:BF219)),  2)</f>
        <v>0</v>
      </c>
      <c r="G34" s="100"/>
      <c r="H34" s="100"/>
      <c r="I34" s="101">
        <v>0.2</v>
      </c>
      <c r="J34" s="99">
        <f>ROUND(((SUM(BF125:BF219))*I34),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ROUND((SUM(BG125:BG219)),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ROUND((SUM(BH125:BH219)),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ROUND((SUM(BI125:BI219)),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.0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.0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.05" customHeight="1">
      <c r="A82" s="29"/>
      <c r="B82" s="30"/>
      <c r="C82" s="18" t="s">
        <v>97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.0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4" t="str">
        <f>E7</f>
        <v>JASLE V OBCI VEĽKÉ RIPŇANY/ rekonštrukcia objektu so zmenou užívateľa/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4" t="str">
        <f>E9</f>
        <v>4 - Ústredné kúrenie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.0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Behynce, č. parcely 61/2, s.č.35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.0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22</v>
      </c>
      <c r="D91" s="29"/>
      <c r="E91" s="29"/>
      <c r="F91" s="22" t="str">
        <f>E15</f>
        <v>Obec Veľké Ripňany</v>
      </c>
      <c r="G91" s="29"/>
      <c r="H91" s="29"/>
      <c r="I91" s="24" t="s">
        <v>28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19999999999999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98</v>
      </c>
      <c r="D94" s="104"/>
      <c r="E94" s="104"/>
      <c r="F94" s="104"/>
      <c r="G94" s="104"/>
      <c r="H94" s="104"/>
      <c r="I94" s="104"/>
      <c r="J94" s="113" t="s">
        <v>99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199999999999999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100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5.05" customHeight="1">
      <c r="B97" s="115"/>
      <c r="D97" s="116" t="s">
        <v>102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9" customFormat="1" ht="25.05" customHeight="1">
      <c r="B98" s="115"/>
      <c r="D98" s="116" t="s">
        <v>111</v>
      </c>
      <c r="E98" s="117"/>
      <c r="F98" s="117"/>
      <c r="G98" s="117"/>
      <c r="H98" s="117"/>
      <c r="I98" s="117"/>
      <c r="J98" s="118">
        <f>J133</f>
        <v>0</v>
      </c>
      <c r="L98" s="115"/>
    </row>
    <row r="99" spans="1:31" s="10" customFormat="1" ht="19.95" customHeight="1">
      <c r="B99" s="119"/>
      <c r="D99" s="120" t="s">
        <v>113</v>
      </c>
      <c r="E99" s="121"/>
      <c r="F99" s="121"/>
      <c r="G99" s="121"/>
      <c r="H99" s="121"/>
      <c r="I99" s="121"/>
      <c r="J99" s="122">
        <f>J134</f>
        <v>0</v>
      </c>
      <c r="L99" s="119"/>
    </row>
    <row r="100" spans="1:31" s="10" customFormat="1" ht="19.95" customHeight="1">
      <c r="B100" s="119"/>
      <c r="D100" s="120" t="s">
        <v>1577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1:31" s="10" customFormat="1" ht="19.95" customHeight="1">
      <c r="B101" s="119"/>
      <c r="D101" s="120" t="s">
        <v>1578</v>
      </c>
      <c r="E101" s="121"/>
      <c r="F101" s="121"/>
      <c r="G101" s="121"/>
      <c r="H101" s="121"/>
      <c r="I101" s="121"/>
      <c r="J101" s="122">
        <f>J155</f>
        <v>0</v>
      </c>
      <c r="L101" s="119"/>
    </row>
    <row r="102" spans="1:31" s="10" customFormat="1" ht="19.95" customHeight="1">
      <c r="B102" s="119"/>
      <c r="D102" s="120" t="s">
        <v>1579</v>
      </c>
      <c r="E102" s="121"/>
      <c r="F102" s="121"/>
      <c r="G102" s="121"/>
      <c r="H102" s="121"/>
      <c r="I102" s="121"/>
      <c r="J102" s="122">
        <f>J161</f>
        <v>0</v>
      </c>
      <c r="L102" s="119"/>
    </row>
    <row r="103" spans="1:31" s="10" customFormat="1" ht="19.95" customHeight="1">
      <c r="B103" s="119"/>
      <c r="D103" s="120" t="s">
        <v>1580</v>
      </c>
      <c r="E103" s="121"/>
      <c r="F103" s="121"/>
      <c r="G103" s="121"/>
      <c r="H103" s="121"/>
      <c r="I103" s="121"/>
      <c r="J103" s="122">
        <f>J170</f>
        <v>0</v>
      </c>
      <c r="L103" s="119"/>
    </row>
    <row r="104" spans="1:31" s="10" customFormat="1" ht="19.95" customHeight="1">
      <c r="B104" s="119"/>
      <c r="D104" s="120" t="s">
        <v>1581</v>
      </c>
      <c r="E104" s="121"/>
      <c r="F104" s="121"/>
      <c r="G104" s="121"/>
      <c r="H104" s="121"/>
      <c r="I104" s="121"/>
      <c r="J104" s="122">
        <f>J194</f>
        <v>0</v>
      </c>
      <c r="L104" s="119"/>
    </row>
    <row r="105" spans="1:31" s="9" customFormat="1" ht="25.05" customHeight="1">
      <c r="B105" s="115"/>
      <c r="D105" s="116" t="s">
        <v>1582</v>
      </c>
      <c r="E105" s="117"/>
      <c r="F105" s="117"/>
      <c r="G105" s="117"/>
      <c r="H105" s="117"/>
      <c r="I105" s="117"/>
      <c r="J105" s="118">
        <f>J216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7.05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7.05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5.05" customHeight="1">
      <c r="A112" s="29"/>
      <c r="B112" s="30"/>
      <c r="C112" s="18" t="s">
        <v>126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7.0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6.25" customHeight="1">
      <c r="A115" s="29"/>
      <c r="B115" s="30"/>
      <c r="C115" s="29"/>
      <c r="D115" s="29"/>
      <c r="E115" s="224" t="str">
        <f>E7</f>
        <v>JASLE V OBCI VEĽKÉ RIPŇANY/ rekonštrukcia objektu so zmenou užívateľa/</v>
      </c>
      <c r="F115" s="225"/>
      <c r="G115" s="225"/>
      <c r="H115" s="225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95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14" t="str">
        <f>E9</f>
        <v>4 - Ústredné kúrenie</v>
      </c>
      <c r="F117" s="223"/>
      <c r="G117" s="223"/>
      <c r="H117" s="223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7.0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F12</f>
        <v>Behynce, č. parcely 61/2, s.č.35</v>
      </c>
      <c r="G119" s="29"/>
      <c r="H119" s="29"/>
      <c r="I119" s="24" t="s">
        <v>21</v>
      </c>
      <c r="J119" s="55" t="str">
        <f>IF(J12="","",J12)</f>
        <v/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7.0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22</v>
      </c>
      <c r="D121" s="29"/>
      <c r="E121" s="29"/>
      <c r="F121" s="22" t="str">
        <f>E15</f>
        <v>Obec Veľké Ripňany</v>
      </c>
      <c r="G121" s="29"/>
      <c r="H121" s="29"/>
      <c r="I121" s="24" t="s">
        <v>28</v>
      </c>
      <c r="J121" s="27">
        <f>E21</f>
        <v>0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1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30</v>
      </c>
      <c r="J122" s="27" t="str">
        <f>E24</f>
        <v xml:space="preserve"> 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19999999999999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3"/>
      <c r="B124" s="124"/>
      <c r="C124" s="125" t="s">
        <v>127</v>
      </c>
      <c r="D124" s="126" t="s">
        <v>58</v>
      </c>
      <c r="E124" s="126" t="s">
        <v>54</v>
      </c>
      <c r="F124" s="126" t="s">
        <v>55</v>
      </c>
      <c r="G124" s="126" t="s">
        <v>128</v>
      </c>
      <c r="H124" s="126" t="s">
        <v>129</v>
      </c>
      <c r="I124" s="126" t="s">
        <v>130</v>
      </c>
      <c r="J124" s="127" t="s">
        <v>99</v>
      </c>
      <c r="K124" s="128" t="s">
        <v>131</v>
      </c>
      <c r="L124" s="129"/>
      <c r="M124" s="62" t="s">
        <v>1</v>
      </c>
      <c r="N124" s="63" t="s">
        <v>37</v>
      </c>
      <c r="O124" s="63" t="s">
        <v>132</v>
      </c>
      <c r="P124" s="63" t="s">
        <v>133</v>
      </c>
      <c r="Q124" s="63" t="s">
        <v>134</v>
      </c>
      <c r="R124" s="63" t="s">
        <v>135</v>
      </c>
      <c r="S124" s="63" t="s">
        <v>136</v>
      </c>
      <c r="T124" s="64" t="s">
        <v>137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2" customFormat="1" ht="22.8" customHeight="1">
      <c r="A125" s="29"/>
      <c r="B125" s="30"/>
      <c r="C125" s="69" t="s">
        <v>100</v>
      </c>
      <c r="D125" s="29"/>
      <c r="E125" s="29"/>
      <c r="F125" s="29"/>
      <c r="G125" s="29"/>
      <c r="H125" s="29"/>
      <c r="I125" s="29"/>
      <c r="J125" s="130">
        <f>BK125</f>
        <v>0</v>
      </c>
      <c r="K125" s="29"/>
      <c r="L125" s="30"/>
      <c r="M125" s="65"/>
      <c r="N125" s="56"/>
      <c r="O125" s="66"/>
      <c r="P125" s="131">
        <f>P126+P133+P216</f>
        <v>0</v>
      </c>
      <c r="Q125" s="66"/>
      <c r="R125" s="131">
        <f>R126+R133+R216</f>
        <v>0.1209015</v>
      </c>
      <c r="S125" s="66"/>
      <c r="T125" s="132">
        <f>T126+T133+T216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72</v>
      </c>
      <c r="AU125" s="14" t="s">
        <v>101</v>
      </c>
      <c r="BK125" s="133">
        <f>BK126+BK133+BK216</f>
        <v>0</v>
      </c>
    </row>
    <row r="126" spans="1:65" s="12" customFormat="1" ht="25.95" customHeight="1">
      <c r="B126" s="134"/>
      <c r="D126" s="135" t="s">
        <v>72</v>
      </c>
      <c r="E126" s="136" t="s">
        <v>138</v>
      </c>
      <c r="F126" s="136" t="s">
        <v>139</v>
      </c>
      <c r="I126" s="137"/>
      <c r="J126" s="138">
        <f>BK126</f>
        <v>0</v>
      </c>
      <c r="L126" s="134"/>
      <c r="M126" s="139"/>
      <c r="N126" s="140"/>
      <c r="O126" s="140"/>
      <c r="P126" s="141">
        <f>SUM(P127:P132)</f>
        <v>0</v>
      </c>
      <c r="Q126" s="140"/>
      <c r="R126" s="141">
        <f>SUM(R127:R132)</f>
        <v>0</v>
      </c>
      <c r="S126" s="140"/>
      <c r="T126" s="142">
        <f>SUM(T127:T132)</f>
        <v>0</v>
      </c>
      <c r="AR126" s="135" t="s">
        <v>78</v>
      </c>
      <c r="AT126" s="143" t="s">
        <v>72</v>
      </c>
      <c r="AU126" s="143" t="s">
        <v>73</v>
      </c>
      <c r="AY126" s="135" t="s">
        <v>140</v>
      </c>
      <c r="BK126" s="144">
        <f>SUM(BK127:BK132)</f>
        <v>0</v>
      </c>
    </row>
    <row r="127" spans="1:65" s="2" customFormat="1" ht="24.15" customHeight="1">
      <c r="A127" s="29"/>
      <c r="B127" s="147"/>
      <c r="C127" s="148" t="s">
        <v>78</v>
      </c>
      <c r="D127" s="148" t="s">
        <v>142</v>
      </c>
      <c r="E127" s="149" t="s">
        <v>618</v>
      </c>
      <c r="F127" s="150" t="s">
        <v>1583</v>
      </c>
      <c r="G127" s="151" t="s">
        <v>186</v>
      </c>
      <c r="H127" s="152">
        <v>5.2649999999999997</v>
      </c>
      <c r="I127" s="153"/>
      <c r="J127" s="154">
        <f t="shared" ref="J127:J132" si="0">ROUND(I127*H127,2)</f>
        <v>0</v>
      </c>
      <c r="K127" s="155"/>
      <c r="L127" s="30"/>
      <c r="M127" s="156" t="s">
        <v>1</v>
      </c>
      <c r="N127" s="157" t="s">
        <v>39</v>
      </c>
      <c r="O127" s="58"/>
      <c r="P127" s="158">
        <f t="shared" ref="P127:P132" si="1">O127*H127</f>
        <v>0</v>
      </c>
      <c r="Q127" s="158">
        <v>0</v>
      </c>
      <c r="R127" s="158">
        <f t="shared" ref="R127:R132" si="2">Q127*H127</f>
        <v>0</v>
      </c>
      <c r="S127" s="158">
        <v>0</v>
      </c>
      <c r="T127" s="159">
        <f t="shared" ref="T127:T132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88</v>
      </c>
      <c r="AT127" s="160" t="s">
        <v>142</v>
      </c>
      <c r="AU127" s="160" t="s">
        <v>78</v>
      </c>
      <c r="AY127" s="14" t="s">
        <v>140</v>
      </c>
      <c r="BE127" s="161">
        <f t="shared" ref="BE127:BE132" si="4">IF(N127="základná",J127,0)</f>
        <v>0</v>
      </c>
      <c r="BF127" s="161">
        <f t="shared" ref="BF127:BF132" si="5">IF(N127="znížená",J127,0)</f>
        <v>0</v>
      </c>
      <c r="BG127" s="161">
        <f t="shared" ref="BG127:BG132" si="6">IF(N127="zákl. prenesená",J127,0)</f>
        <v>0</v>
      </c>
      <c r="BH127" s="161">
        <f t="shared" ref="BH127:BH132" si="7">IF(N127="zníž. prenesená",J127,0)</f>
        <v>0</v>
      </c>
      <c r="BI127" s="161">
        <f t="shared" ref="BI127:BI132" si="8">IF(N127="nulová",J127,0)</f>
        <v>0</v>
      </c>
      <c r="BJ127" s="14" t="s">
        <v>82</v>
      </c>
      <c r="BK127" s="161">
        <f t="shared" ref="BK127:BK132" si="9">ROUND(I127*H127,2)</f>
        <v>0</v>
      </c>
      <c r="BL127" s="14" t="s">
        <v>88</v>
      </c>
      <c r="BM127" s="160" t="s">
        <v>1584</v>
      </c>
    </row>
    <row r="128" spans="1:65" s="2" customFormat="1" ht="21.75" customHeight="1">
      <c r="A128" s="29"/>
      <c r="B128" s="147"/>
      <c r="C128" s="148" t="s">
        <v>82</v>
      </c>
      <c r="D128" s="148" t="s">
        <v>142</v>
      </c>
      <c r="E128" s="149" t="s">
        <v>622</v>
      </c>
      <c r="F128" s="150" t="s">
        <v>1585</v>
      </c>
      <c r="G128" s="151" t="s">
        <v>186</v>
      </c>
      <c r="H128" s="152">
        <v>5.2649999999999997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39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88</v>
      </c>
      <c r="AT128" s="160" t="s">
        <v>142</v>
      </c>
      <c r="AU128" s="160" t="s">
        <v>78</v>
      </c>
      <c r="AY128" s="14" t="s">
        <v>140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82</v>
      </c>
      <c r="BK128" s="161">
        <f t="shared" si="9"/>
        <v>0</v>
      </c>
      <c r="BL128" s="14" t="s">
        <v>88</v>
      </c>
      <c r="BM128" s="160" t="s">
        <v>1586</v>
      </c>
    </row>
    <row r="129" spans="1:65" s="2" customFormat="1" ht="24.15" customHeight="1">
      <c r="A129" s="29"/>
      <c r="B129" s="147"/>
      <c r="C129" s="148" t="s">
        <v>85</v>
      </c>
      <c r="D129" s="148" t="s">
        <v>142</v>
      </c>
      <c r="E129" s="149" t="s">
        <v>626</v>
      </c>
      <c r="F129" s="150" t="s">
        <v>1587</v>
      </c>
      <c r="G129" s="151" t="s">
        <v>186</v>
      </c>
      <c r="H129" s="152">
        <v>5.2649999999999997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39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88</v>
      </c>
      <c r="AT129" s="160" t="s">
        <v>142</v>
      </c>
      <c r="AU129" s="160" t="s">
        <v>78</v>
      </c>
      <c r="AY129" s="14" t="s">
        <v>140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82</v>
      </c>
      <c r="BK129" s="161">
        <f t="shared" si="9"/>
        <v>0</v>
      </c>
      <c r="BL129" s="14" t="s">
        <v>88</v>
      </c>
      <c r="BM129" s="160" t="s">
        <v>1588</v>
      </c>
    </row>
    <row r="130" spans="1:65" s="2" customFormat="1" ht="24.15" customHeight="1">
      <c r="A130" s="29"/>
      <c r="B130" s="147"/>
      <c r="C130" s="148" t="s">
        <v>88</v>
      </c>
      <c r="D130" s="148" t="s">
        <v>142</v>
      </c>
      <c r="E130" s="149" t="s">
        <v>1589</v>
      </c>
      <c r="F130" s="150" t="s">
        <v>1590</v>
      </c>
      <c r="G130" s="151" t="s">
        <v>186</v>
      </c>
      <c r="H130" s="152">
        <v>5.2649999999999997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39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88</v>
      </c>
      <c r="AT130" s="160" t="s">
        <v>142</v>
      </c>
      <c r="AU130" s="160" t="s">
        <v>78</v>
      </c>
      <c r="AY130" s="14" t="s">
        <v>140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82</v>
      </c>
      <c r="BK130" s="161">
        <f t="shared" si="9"/>
        <v>0</v>
      </c>
      <c r="BL130" s="14" t="s">
        <v>88</v>
      </c>
      <c r="BM130" s="160" t="s">
        <v>1591</v>
      </c>
    </row>
    <row r="131" spans="1:65" s="2" customFormat="1" ht="24.15" customHeight="1">
      <c r="A131" s="29"/>
      <c r="B131" s="147"/>
      <c r="C131" s="148" t="s">
        <v>91</v>
      </c>
      <c r="D131" s="148" t="s">
        <v>142</v>
      </c>
      <c r="E131" s="149" t="s">
        <v>638</v>
      </c>
      <c r="F131" s="150" t="s">
        <v>639</v>
      </c>
      <c r="G131" s="151" t="s">
        <v>186</v>
      </c>
      <c r="H131" s="152">
        <v>5.2649999999999997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39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88</v>
      </c>
      <c r="AT131" s="160" t="s">
        <v>142</v>
      </c>
      <c r="AU131" s="160" t="s">
        <v>78</v>
      </c>
      <c r="AY131" s="14" t="s">
        <v>140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82</v>
      </c>
      <c r="BK131" s="161">
        <f t="shared" si="9"/>
        <v>0</v>
      </c>
      <c r="BL131" s="14" t="s">
        <v>88</v>
      </c>
      <c r="BM131" s="160" t="s">
        <v>1592</v>
      </c>
    </row>
    <row r="132" spans="1:65" s="2" customFormat="1" ht="24.15" customHeight="1">
      <c r="A132" s="29"/>
      <c r="B132" s="147"/>
      <c r="C132" s="148" t="s">
        <v>159</v>
      </c>
      <c r="D132" s="148" t="s">
        <v>142</v>
      </c>
      <c r="E132" s="149" t="s">
        <v>1593</v>
      </c>
      <c r="F132" s="150" t="s">
        <v>1594</v>
      </c>
      <c r="G132" s="151" t="s">
        <v>186</v>
      </c>
      <c r="H132" s="152">
        <v>5.2649999999999997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39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88</v>
      </c>
      <c r="AT132" s="160" t="s">
        <v>142</v>
      </c>
      <c r="AU132" s="160" t="s">
        <v>78</v>
      </c>
      <c r="AY132" s="14" t="s">
        <v>140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82</v>
      </c>
      <c r="BK132" s="161">
        <f t="shared" si="9"/>
        <v>0</v>
      </c>
      <c r="BL132" s="14" t="s">
        <v>88</v>
      </c>
      <c r="BM132" s="160" t="s">
        <v>1595</v>
      </c>
    </row>
    <row r="133" spans="1:65" s="12" customFormat="1" ht="25.95" customHeight="1">
      <c r="B133" s="134"/>
      <c r="D133" s="135" t="s">
        <v>72</v>
      </c>
      <c r="E133" s="136" t="s">
        <v>651</v>
      </c>
      <c r="F133" s="136" t="s">
        <v>652</v>
      </c>
      <c r="I133" s="137"/>
      <c r="J133" s="138">
        <f>BK133</f>
        <v>0</v>
      </c>
      <c r="L133" s="134"/>
      <c r="M133" s="139"/>
      <c r="N133" s="140"/>
      <c r="O133" s="140"/>
      <c r="P133" s="141">
        <f>P134+P144+P155+P161+P170+P194</f>
        <v>0</v>
      </c>
      <c r="Q133" s="140"/>
      <c r="R133" s="141">
        <f>R134+R144+R155+R161+R170+R194</f>
        <v>0.1209015</v>
      </c>
      <c r="S133" s="140"/>
      <c r="T133" s="142">
        <f>T134+T144+T155+T161+T170+T194</f>
        <v>0</v>
      </c>
      <c r="AR133" s="135" t="s">
        <v>82</v>
      </c>
      <c r="AT133" s="143" t="s">
        <v>72</v>
      </c>
      <c r="AU133" s="143" t="s">
        <v>73</v>
      </c>
      <c r="AY133" s="135" t="s">
        <v>140</v>
      </c>
      <c r="BK133" s="144">
        <f>BK134+BK144+BK155+BK161+BK170+BK194</f>
        <v>0</v>
      </c>
    </row>
    <row r="134" spans="1:65" s="12" customFormat="1" ht="22.8" customHeight="1">
      <c r="B134" s="134"/>
      <c r="D134" s="135" t="s">
        <v>72</v>
      </c>
      <c r="E134" s="145" t="s">
        <v>680</v>
      </c>
      <c r="F134" s="145" t="s">
        <v>681</v>
      </c>
      <c r="I134" s="137"/>
      <c r="J134" s="146">
        <f>BK134</f>
        <v>0</v>
      </c>
      <c r="L134" s="134"/>
      <c r="M134" s="139"/>
      <c r="N134" s="140"/>
      <c r="O134" s="140"/>
      <c r="P134" s="141">
        <f>SUM(P135:P143)</f>
        <v>0</v>
      </c>
      <c r="Q134" s="140"/>
      <c r="R134" s="141">
        <f>SUM(R135:R143)</f>
        <v>2.2327030000000001E-2</v>
      </c>
      <c r="S134" s="140"/>
      <c r="T134" s="142">
        <f>SUM(T135:T143)</f>
        <v>0</v>
      </c>
      <c r="AR134" s="135" t="s">
        <v>82</v>
      </c>
      <c r="AT134" s="143" t="s">
        <v>72</v>
      </c>
      <c r="AU134" s="143" t="s">
        <v>78</v>
      </c>
      <c r="AY134" s="135" t="s">
        <v>140</v>
      </c>
      <c r="BK134" s="144">
        <f>SUM(BK135:BK143)</f>
        <v>0</v>
      </c>
    </row>
    <row r="135" spans="1:65" s="2" customFormat="1" ht="21.75" customHeight="1">
      <c r="A135" s="29"/>
      <c r="B135" s="147"/>
      <c r="C135" s="148" t="s">
        <v>163</v>
      </c>
      <c r="D135" s="148" t="s">
        <v>142</v>
      </c>
      <c r="E135" s="149" t="s">
        <v>1244</v>
      </c>
      <c r="F135" s="150" t="s">
        <v>1596</v>
      </c>
      <c r="G135" s="151" t="s">
        <v>250</v>
      </c>
      <c r="H135" s="152">
        <v>113.55</v>
      </c>
      <c r="I135" s="153"/>
      <c r="J135" s="154">
        <f t="shared" ref="J135:J143" si="10"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 t="shared" ref="P135:P143" si="11">O135*H135</f>
        <v>0</v>
      </c>
      <c r="Q135" s="158">
        <v>0</v>
      </c>
      <c r="R135" s="158">
        <f t="shared" ref="R135:R143" si="12">Q135*H135</f>
        <v>0</v>
      </c>
      <c r="S135" s="158">
        <v>0</v>
      </c>
      <c r="T135" s="159">
        <f t="shared" ref="T135:T143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202</v>
      </c>
      <c r="AT135" s="160" t="s">
        <v>142</v>
      </c>
      <c r="AU135" s="160" t="s">
        <v>82</v>
      </c>
      <c r="AY135" s="14" t="s">
        <v>140</v>
      </c>
      <c r="BE135" s="161">
        <f t="shared" ref="BE135:BE143" si="14">IF(N135="základná",J135,0)</f>
        <v>0</v>
      </c>
      <c r="BF135" s="161">
        <f t="shared" ref="BF135:BF143" si="15">IF(N135="znížená",J135,0)</f>
        <v>0</v>
      </c>
      <c r="BG135" s="161">
        <f t="shared" ref="BG135:BG143" si="16">IF(N135="zákl. prenesená",J135,0)</f>
        <v>0</v>
      </c>
      <c r="BH135" s="161">
        <f t="shared" ref="BH135:BH143" si="17">IF(N135="zníž. prenesená",J135,0)</f>
        <v>0</v>
      </c>
      <c r="BI135" s="161">
        <f t="shared" ref="BI135:BI143" si="18">IF(N135="nulová",J135,0)</f>
        <v>0</v>
      </c>
      <c r="BJ135" s="14" t="s">
        <v>82</v>
      </c>
      <c r="BK135" s="161">
        <f t="shared" ref="BK135:BK143" si="19">ROUND(I135*H135,2)</f>
        <v>0</v>
      </c>
      <c r="BL135" s="14" t="s">
        <v>202</v>
      </c>
      <c r="BM135" s="160" t="s">
        <v>1597</v>
      </c>
    </row>
    <row r="136" spans="1:65" s="2" customFormat="1" ht="16.5" customHeight="1">
      <c r="A136" s="29"/>
      <c r="B136" s="147"/>
      <c r="C136" s="162" t="s">
        <v>167</v>
      </c>
      <c r="D136" s="162" t="s">
        <v>193</v>
      </c>
      <c r="E136" s="163" t="s">
        <v>1598</v>
      </c>
      <c r="F136" s="164" t="s">
        <v>1599</v>
      </c>
      <c r="G136" s="165" t="s">
        <v>250</v>
      </c>
      <c r="H136" s="166">
        <v>93.454999999999998</v>
      </c>
      <c r="I136" s="167"/>
      <c r="J136" s="168">
        <f t="shared" si="10"/>
        <v>0</v>
      </c>
      <c r="K136" s="169"/>
      <c r="L136" s="170"/>
      <c r="M136" s="171" t="s">
        <v>1</v>
      </c>
      <c r="N136" s="172" t="s">
        <v>39</v>
      </c>
      <c r="O136" s="58"/>
      <c r="P136" s="158">
        <f t="shared" si="11"/>
        <v>0</v>
      </c>
      <c r="Q136" s="158">
        <v>1.3999999999999999E-4</v>
      </c>
      <c r="R136" s="158">
        <f t="shared" si="12"/>
        <v>1.3083699999999998E-2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269</v>
      </c>
      <c r="AT136" s="160" t="s">
        <v>193</v>
      </c>
      <c r="AU136" s="160" t="s">
        <v>82</v>
      </c>
      <c r="AY136" s="14" t="s">
        <v>140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82</v>
      </c>
      <c r="BK136" s="161">
        <f t="shared" si="19"/>
        <v>0</v>
      </c>
      <c r="BL136" s="14" t="s">
        <v>202</v>
      </c>
      <c r="BM136" s="160" t="s">
        <v>1600</v>
      </c>
    </row>
    <row r="137" spans="1:65" s="2" customFormat="1" ht="16.5" customHeight="1">
      <c r="A137" s="29"/>
      <c r="B137" s="147"/>
      <c r="C137" s="162" t="s">
        <v>171</v>
      </c>
      <c r="D137" s="162" t="s">
        <v>193</v>
      </c>
      <c r="E137" s="163" t="s">
        <v>1601</v>
      </c>
      <c r="F137" s="164" t="s">
        <v>1602</v>
      </c>
      <c r="G137" s="165" t="s">
        <v>250</v>
      </c>
      <c r="H137" s="166">
        <v>27.605</v>
      </c>
      <c r="I137" s="167"/>
      <c r="J137" s="168">
        <f t="shared" si="10"/>
        <v>0</v>
      </c>
      <c r="K137" s="169"/>
      <c r="L137" s="170"/>
      <c r="M137" s="171" t="s">
        <v>1</v>
      </c>
      <c r="N137" s="172" t="s">
        <v>39</v>
      </c>
      <c r="O137" s="58"/>
      <c r="P137" s="158">
        <f t="shared" si="11"/>
        <v>0</v>
      </c>
      <c r="Q137" s="158">
        <v>1.0000000000000001E-5</v>
      </c>
      <c r="R137" s="158">
        <f t="shared" si="12"/>
        <v>2.7605000000000001E-4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269</v>
      </c>
      <c r="AT137" s="160" t="s">
        <v>193</v>
      </c>
      <c r="AU137" s="160" t="s">
        <v>82</v>
      </c>
      <c r="AY137" s="14" t="s">
        <v>140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82</v>
      </c>
      <c r="BK137" s="161">
        <f t="shared" si="19"/>
        <v>0</v>
      </c>
      <c r="BL137" s="14" t="s">
        <v>202</v>
      </c>
      <c r="BM137" s="160" t="s">
        <v>1603</v>
      </c>
    </row>
    <row r="138" spans="1:65" s="2" customFormat="1" ht="21.75" customHeight="1">
      <c r="A138" s="29"/>
      <c r="B138" s="147"/>
      <c r="C138" s="148" t="s">
        <v>175</v>
      </c>
      <c r="D138" s="148" t="s">
        <v>142</v>
      </c>
      <c r="E138" s="149" t="s">
        <v>1250</v>
      </c>
      <c r="F138" s="150" t="s">
        <v>1251</v>
      </c>
      <c r="G138" s="151" t="s">
        <v>250</v>
      </c>
      <c r="H138" s="152">
        <v>73.436999999999998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39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202</v>
      </c>
      <c r="AT138" s="160" t="s">
        <v>142</v>
      </c>
      <c r="AU138" s="160" t="s">
        <v>82</v>
      </c>
      <c r="AY138" s="14" t="s">
        <v>140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82</v>
      </c>
      <c r="BK138" s="161">
        <f t="shared" si="19"/>
        <v>0</v>
      </c>
      <c r="BL138" s="14" t="s">
        <v>202</v>
      </c>
      <c r="BM138" s="160" t="s">
        <v>1604</v>
      </c>
    </row>
    <row r="139" spans="1:65" s="2" customFormat="1" ht="16.5" customHeight="1">
      <c r="A139" s="29"/>
      <c r="B139" s="147"/>
      <c r="C139" s="162" t="s">
        <v>179</v>
      </c>
      <c r="D139" s="162" t="s">
        <v>193</v>
      </c>
      <c r="E139" s="163" t="s">
        <v>1605</v>
      </c>
      <c r="F139" s="164" t="s">
        <v>1606</v>
      </c>
      <c r="G139" s="165" t="s">
        <v>250</v>
      </c>
      <c r="H139" s="166">
        <v>56.902000000000001</v>
      </c>
      <c r="I139" s="167"/>
      <c r="J139" s="168">
        <f t="shared" si="10"/>
        <v>0</v>
      </c>
      <c r="K139" s="169"/>
      <c r="L139" s="170"/>
      <c r="M139" s="171" t="s">
        <v>1</v>
      </c>
      <c r="N139" s="172" t="s">
        <v>39</v>
      </c>
      <c r="O139" s="58"/>
      <c r="P139" s="158">
        <f t="shared" si="11"/>
        <v>0</v>
      </c>
      <c r="Q139" s="158">
        <v>6.0000000000000002E-5</v>
      </c>
      <c r="R139" s="158">
        <f t="shared" si="12"/>
        <v>3.4141200000000001E-3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269</v>
      </c>
      <c r="AT139" s="160" t="s">
        <v>193</v>
      </c>
      <c r="AU139" s="160" t="s">
        <v>82</v>
      </c>
      <c r="AY139" s="14" t="s">
        <v>140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82</v>
      </c>
      <c r="BK139" s="161">
        <f t="shared" si="19"/>
        <v>0</v>
      </c>
      <c r="BL139" s="14" t="s">
        <v>202</v>
      </c>
      <c r="BM139" s="160" t="s">
        <v>1607</v>
      </c>
    </row>
    <row r="140" spans="1:65" s="2" customFormat="1" ht="16.5" customHeight="1">
      <c r="A140" s="29"/>
      <c r="B140" s="147"/>
      <c r="C140" s="162" t="s">
        <v>183</v>
      </c>
      <c r="D140" s="162" t="s">
        <v>193</v>
      </c>
      <c r="E140" s="163" t="s">
        <v>1256</v>
      </c>
      <c r="F140" s="164" t="s">
        <v>1608</v>
      </c>
      <c r="G140" s="165" t="s">
        <v>250</v>
      </c>
      <c r="H140" s="166">
        <v>18.004000000000001</v>
      </c>
      <c r="I140" s="167"/>
      <c r="J140" s="168">
        <f t="shared" si="10"/>
        <v>0</v>
      </c>
      <c r="K140" s="169"/>
      <c r="L140" s="170"/>
      <c r="M140" s="171" t="s">
        <v>1</v>
      </c>
      <c r="N140" s="172" t="s">
        <v>39</v>
      </c>
      <c r="O140" s="58"/>
      <c r="P140" s="158">
        <f t="shared" si="11"/>
        <v>0</v>
      </c>
      <c r="Q140" s="158">
        <v>4.0000000000000003E-5</v>
      </c>
      <c r="R140" s="158">
        <f t="shared" si="12"/>
        <v>7.2016000000000007E-4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269</v>
      </c>
      <c r="AT140" s="160" t="s">
        <v>193</v>
      </c>
      <c r="AU140" s="160" t="s">
        <v>82</v>
      </c>
      <c r="AY140" s="14" t="s">
        <v>140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82</v>
      </c>
      <c r="BK140" s="161">
        <f t="shared" si="19"/>
        <v>0</v>
      </c>
      <c r="BL140" s="14" t="s">
        <v>202</v>
      </c>
      <c r="BM140" s="160" t="s">
        <v>1609</v>
      </c>
    </row>
    <row r="141" spans="1:65" s="2" customFormat="1" ht="21.75" customHeight="1">
      <c r="A141" s="29"/>
      <c r="B141" s="147"/>
      <c r="C141" s="148" t="s">
        <v>188</v>
      </c>
      <c r="D141" s="148" t="s">
        <v>142</v>
      </c>
      <c r="E141" s="149" t="s">
        <v>1259</v>
      </c>
      <c r="F141" s="150" t="s">
        <v>1260</v>
      </c>
      <c r="G141" s="151" t="s">
        <v>250</v>
      </c>
      <c r="H141" s="152">
        <v>26.324000000000002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39</v>
      </c>
      <c r="O141" s="58"/>
      <c r="P141" s="158">
        <f t="shared" si="11"/>
        <v>0</v>
      </c>
      <c r="Q141" s="158">
        <v>0</v>
      </c>
      <c r="R141" s="158">
        <f t="shared" si="12"/>
        <v>0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202</v>
      </c>
      <c r="AT141" s="160" t="s">
        <v>142</v>
      </c>
      <c r="AU141" s="160" t="s">
        <v>82</v>
      </c>
      <c r="AY141" s="14" t="s">
        <v>140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82</v>
      </c>
      <c r="BK141" s="161">
        <f t="shared" si="19"/>
        <v>0</v>
      </c>
      <c r="BL141" s="14" t="s">
        <v>202</v>
      </c>
      <c r="BM141" s="160" t="s">
        <v>1610</v>
      </c>
    </row>
    <row r="142" spans="1:65" s="2" customFormat="1" ht="16.5" customHeight="1">
      <c r="A142" s="29"/>
      <c r="B142" s="147"/>
      <c r="C142" s="162" t="s">
        <v>192</v>
      </c>
      <c r="D142" s="162" t="s">
        <v>193</v>
      </c>
      <c r="E142" s="163" t="s">
        <v>1262</v>
      </c>
      <c r="F142" s="164" t="s">
        <v>1611</v>
      </c>
      <c r="G142" s="165" t="s">
        <v>250</v>
      </c>
      <c r="H142" s="166">
        <v>26.85</v>
      </c>
      <c r="I142" s="167"/>
      <c r="J142" s="168">
        <f t="shared" si="10"/>
        <v>0</v>
      </c>
      <c r="K142" s="169"/>
      <c r="L142" s="170"/>
      <c r="M142" s="171" t="s">
        <v>1</v>
      </c>
      <c r="N142" s="172" t="s">
        <v>39</v>
      </c>
      <c r="O142" s="58"/>
      <c r="P142" s="158">
        <f t="shared" si="11"/>
        <v>0</v>
      </c>
      <c r="Q142" s="158">
        <v>1.8000000000000001E-4</v>
      </c>
      <c r="R142" s="158">
        <f t="shared" si="12"/>
        <v>4.8330000000000005E-3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269</v>
      </c>
      <c r="AT142" s="160" t="s">
        <v>193</v>
      </c>
      <c r="AU142" s="160" t="s">
        <v>82</v>
      </c>
      <c r="AY142" s="14" t="s">
        <v>140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82</v>
      </c>
      <c r="BK142" s="161">
        <f t="shared" si="19"/>
        <v>0</v>
      </c>
      <c r="BL142" s="14" t="s">
        <v>202</v>
      </c>
      <c r="BM142" s="160" t="s">
        <v>1612</v>
      </c>
    </row>
    <row r="143" spans="1:65" s="2" customFormat="1" ht="24.15" customHeight="1">
      <c r="A143" s="29"/>
      <c r="B143" s="147"/>
      <c r="C143" s="148" t="s">
        <v>198</v>
      </c>
      <c r="D143" s="148" t="s">
        <v>142</v>
      </c>
      <c r="E143" s="149" t="s">
        <v>1265</v>
      </c>
      <c r="F143" s="150" t="s">
        <v>1266</v>
      </c>
      <c r="G143" s="151" t="s">
        <v>678</v>
      </c>
      <c r="H143" s="173"/>
      <c r="I143" s="153"/>
      <c r="J143" s="154">
        <f t="shared" si="10"/>
        <v>0</v>
      </c>
      <c r="K143" s="155"/>
      <c r="L143" s="30"/>
      <c r="M143" s="156" t="s">
        <v>1</v>
      </c>
      <c r="N143" s="157" t="s">
        <v>39</v>
      </c>
      <c r="O143" s="58"/>
      <c r="P143" s="158">
        <f t="shared" si="11"/>
        <v>0</v>
      </c>
      <c r="Q143" s="158">
        <v>0</v>
      </c>
      <c r="R143" s="158">
        <f t="shared" si="12"/>
        <v>0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202</v>
      </c>
      <c r="AT143" s="160" t="s">
        <v>142</v>
      </c>
      <c r="AU143" s="160" t="s">
        <v>82</v>
      </c>
      <c r="AY143" s="14" t="s">
        <v>140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82</v>
      </c>
      <c r="BK143" s="161">
        <f t="shared" si="19"/>
        <v>0</v>
      </c>
      <c r="BL143" s="14" t="s">
        <v>202</v>
      </c>
      <c r="BM143" s="160" t="s">
        <v>1613</v>
      </c>
    </row>
    <row r="144" spans="1:65" s="12" customFormat="1" ht="22.8" customHeight="1">
      <c r="B144" s="134"/>
      <c r="D144" s="135" t="s">
        <v>72</v>
      </c>
      <c r="E144" s="145" t="s">
        <v>1614</v>
      </c>
      <c r="F144" s="145" t="s">
        <v>1615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SUM(P145:P154)</f>
        <v>0</v>
      </c>
      <c r="Q144" s="140"/>
      <c r="R144" s="141">
        <f>SUM(R145:R154)</f>
        <v>0</v>
      </c>
      <c r="S144" s="140"/>
      <c r="T144" s="142">
        <f>SUM(T145:T154)</f>
        <v>0</v>
      </c>
      <c r="AR144" s="135" t="s">
        <v>82</v>
      </c>
      <c r="AT144" s="143" t="s">
        <v>72</v>
      </c>
      <c r="AU144" s="143" t="s">
        <v>78</v>
      </c>
      <c r="AY144" s="135" t="s">
        <v>140</v>
      </c>
      <c r="BK144" s="144">
        <f>SUM(BK145:BK154)</f>
        <v>0</v>
      </c>
    </row>
    <row r="145" spans="1:65" s="2" customFormat="1" ht="16.5" customHeight="1">
      <c r="A145" s="29"/>
      <c r="B145" s="147"/>
      <c r="C145" s="148" t="s">
        <v>202</v>
      </c>
      <c r="D145" s="148" t="s">
        <v>142</v>
      </c>
      <c r="E145" s="149" t="s">
        <v>1616</v>
      </c>
      <c r="F145" s="150" t="s">
        <v>1617</v>
      </c>
      <c r="G145" s="151" t="s">
        <v>1139</v>
      </c>
      <c r="H145" s="152">
        <v>1</v>
      </c>
      <c r="I145" s="153"/>
      <c r="J145" s="154">
        <f t="shared" ref="J145:J154" si="20">ROUND(I145*H145,2)</f>
        <v>0</v>
      </c>
      <c r="K145" s="155"/>
      <c r="L145" s="30"/>
      <c r="M145" s="156" t="s">
        <v>1</v>
      </c>
      <c r="N145" s="157" t="s">
        <v>39</v>
      </c>
      <c r="O145" s="58"/>
      <c r="P145" s="158">
        <f t="shared" ref="P145:P154" si="21">O145*H145</f>
        <v>0</v>
      </c>
      <c r="Q145" s="158">
        <v>0</v>
      </c>
      <c r="R145" s="158">
        <f t="shared" ref="R145:R154" si="22">Q145*H145</f>
        <v>0</v>
      </c>
      <c r="S145" s="158">
        <v>0</v>
      </c>
      <c r="T145" s="159">
        <f t="shared" ref="T145:T154" si="2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202</v>
      </c>
      <c r="AT145" s="160" t="s">
        <v>142</v>
      </c>
      <c r="AU145" s="160" t="s">
        <v>82</v>
      </c>
      <c r="AY145" s="14" t="s">
        <v>140</v>
      </c>
      <c r="BE145" s="161">
        <f t="shared" ref="BE145:BE154" si="24">IF(N145="základná",J145,0)</f>
        <v>0</v>
      </c>
      <c r="BF145" s="161">
        <f t="shared" ref="BF145:BF154" si="25">IF(N145="znížená",J145,0)</f>
        <v>0</v>
      </c>
      <c r="BG145" s="161">
        <f t="shared" ref="BG145:BG154" si="26">IF(N145="zákl. prenesená",J145,0)</f>
        <v>0</v>
      </c>
      <c r="BH145" s="161">
        <f t="shared" ref="BH145:BH154" si="27">IF(N145="zníž. prenesená",J145,0)</f>
        <v>0</v>
      </c>
      <c r="BI145" s="161">
        <f t="shared" ref="BI145:BI154" si="28">IF(N145="nulová",J145,0)</f>
        <v>0</v>
      </c>
      <c r="BJ145" s="14" t="s">
        <v>82</v>
      </c>
      <c r="BK145" s="161">
        <f t="shared" ref="BK145:BK154" si="29">ROUND(I145*H145,2)</f>
        <v>0</v>
      </c>
      <c r="BL145" s="14" t="s">
        <v>202</v>
      </c>
      <c r="BM145" s="160" t="s">
        <v>1618</v>
      </c>
    </row>
    <row r="146" spans="1:65" s="2" customFormat="1" ht="33" customHeight="1">
      <c r="A146" s="29"/>
      <c r="B146" s="147"/>
      <c r="C146" s="148" t="s">
        <v>206</v>
      </c>
      <c r="D146" s="148" t="s">
        <v>142</v>
      </c>
      <c r="E146" s="149" t="s">
        <v>1619</v>
      </c>
      <c r="F146" s="150" t="s">
        <v>1620</v>
      </c>
      <c r="G146" s="151" t="s">
        <v>267</v>
      </c>
      <c r="H146" s="152">
        <v>1</v>
      </c>
      <c r="I146" s="153"/>
      <c r="J146" s="154">
        <f t="shared" si="20"/>
        <v>0</v>
      </c>
      <c r="K146" s="155"/>
      <c r="L146" s="30"/>
      <c r="M146" s="156" t="s">
        <v>1</v>
      </c>
      <c r="N146" s="157" t="s">
        <v>39</v>
      </c>
      <c r="O146" s="58"/>
      <c r="P146" s="158">
        <f t="shared" si="21"/>
        <v>0</v>
      </c>
      <c r="Q146" s="158">
        <v>0</v>
      </c>
      <c r="R146" s="158">
        <f t="shared" si="22"/>
        <v>0</v>
      </c>
      <c r="S146" s="158">
        <v>0</v>
      </c>
      <c r="T146" s="159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202</v>
      </c>
      <c r="AT146" s="160" t="s">
        <v>142</v>
      </c>
      <c r="AU146" s="160" t="s">
        <v>82</v>
      </c>
      <c r="AY146" s="14" t="s">
        <v>140</v>
      </c>
      <c r="BE146" s="161">
        <f t="shared" si="24"/>
        <v>0</v>
      </c>
      <c r="BF146" s="161">
        <f t="shared" si="25"/>
        <v>0</v>
      </c>
      <c r="BG146" s="161">
        <f t="shared" si="26"/>
        <v>0</v>
      </c>
      <c r="BH146" s="161">
        <f t="shared" si="27"/>
        <v>0</v>
      </c>
      <c r="BI146" s="161">
        <f t="shared" si="28"/>
        <v>0</v>
      </c>
      <c r="BJ146" s="14" t="s">
        <v>82</v>
      </c>
      <c r="BK146" s="161">
        <f t="shared" si="29"/>
        <v>0</v>
      </c>
      <c r="BL146" s="14" t="s">
        <v>202</v>
      </c>
      <c r="BM146" s="160" t="s">
        <v>1621</v>
      </c>
    </row>
    <row r="147" spans="1:65" s="2" customFormat="1" ht="24.15" customHeight="1">
      <c r="A147" s="29"/>
      <c r="B147" s="147"/>
      <c r="C147" s="162" t="s">
        <v>211</v>
      </c>
      <c r="D147" s="162" t="s">
        <v>193</v>
      </c>
      <c r="E147" s="163" t="s">
        <v>1622</v>
      </c>
      <c r="F147" s="164" t="s">
        <v>1623</v>
      </c>
      <c r="G147" s="165" t="s">
        <v>267</v>
      </c>
      <c r="H147" s="166">
        <v>1</v>
      </c>
      <c r="I147" s="167"/>
      <c r="J147" s="168">
        <f t="shared" si="20"/>
        <v>0</v>
      </c>
      <c r="K147" s="169"/>
      <c r="L147" s="170"/>
      <c r="M147" s="171" t="s">
        <v>1</v>
      </c>
      <c r="N147" s="172" t="s">
        <v>39</v>
      </c>
      <c r="O147" s="58"/>
      <c r="P147" s="158">
        <f t="shared" si="21"/>
        <v>0</v>
      </c>
      <c r="Q147" s="158">
        <v>0</v>
      </c>
      <c r="R147" s="158">
        <f t="shared" si="22"/>
        <v>0</v>
      </c>
      <c r="S147" s="158">
        <v>0</v>
      </c>
      <c r="T147" s="159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269</v>
      </c>
      <c r="AT147" s="160" t="s">
        <v>193</v>
      </c>
      <c r="AU147" s="160" t="s">
        <v>82</v>
      </c>
      <c r="AY147" s="14" t="s">
        <v>140</v>
      </c>
      <c r="BE147" s="161">
        <f t="shared" si="24"/>
        <v>0</v>
      </c>
      <c r="BF147" s="161">
        <f t="shared" si="25"/>
        <v>0</v>
      </c>
      <c r="BG147" s="161">
        <f t="shared" si="26"/>
        <v>0</v>
      </c>
      <c r="BH147" s="161">
        <f t="shared" si="27"/>
        <v>0</v>
      </c>
      <c r="BI147" s="161">
        <f t="shared" si="28"/>
        <v>0</v>
      </c>
      <c r="BJ147" s="14" t="s">
        <v>82</v>
      </c>
      <c r="BK147" s="161">
        <f t="shared" si="29"/>
        <v>0</v>
      </c>
      <c r="BL147" s="14" t="s">
        <v>202</v>
      </c>
      <c r="BM147" s="160" t="s">
        <v>1624</v>
      </c>
    </row>
    <row r="148" spans="1:65" s="2" customFormat="1" ht="16.5" customHeight="1">
      <c r="A148" s="29"/>
      <c r="B148" s="147"/>
      <c r="C148" s="148" t="s">
        <v>215</v>
      </c>
      <c r="D148" s="148" t="s">
        <v>142</v>
      </c>
      <c r="E148" s="149" t="s">
        <v>1625</v>
      </c>
      <c r="F148" s="150" t="s">
        <v>1626</v>
      </c>
      <c r="G148" s="151" t="s">
        <v>1384</v>
      </c>
      <c r="H148" s="152">
        <v>1</v>
      </c>
      <c r="I148" s="153"/>
      <c r="J148" s="154">
        <f t="shared" si="20"/>
        <v>0</v>
      </c>
      <c r="K148" s="155"/>
      <c r="L148" s="30"/>
      <c r="M148" s="156" t="s">
        <v>1</v>
      </c>
      <c r="N148" s="157" t="s">
        <v>39</v>
      </c>
      <c r="O148" s="58"/>
      <c r="P148" s="158">
        <f t="shared" si="21"/>
        <v>0</v>
      </c>
      <c r="Q148" s="158">
        <v>0</v>
      </c>
      <c r="R148" s="158">
        <f t="shared" si="22"/>
        <v>0</v>
      </c>
      <c r="S148" s="158">
        <v>0</v>
      </c>
      <c r="T148" s="159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202</v>
      </c>
      <c r="AT148" s="160" t="s">
        <v>142</v>
      </c>
      <c r="AU148" s="160" t="s">
        <v>82</v>
      </c>
      <c r="AY148" s="14" t="s">
        <v>140</v>
      </c>
      <c r="BE148" s="161">
        <f t="shared" si="24"/>
        <v>0</v>
      </c>
      <c r="BF148" s="161">
        <f t="shared" si="25"/>
        <v>0</v>
      </c>
      <c r="BG148" s="161">
        <f t="shared" si="26"/>
        <v>0</v>
      </c>
      <c r="BH148" s="161">
        <f t="shared" si="27"/>
        <v>0</v>
      </c>
      <c r="BI148" s="161">
        <f t="shared" si="28"/>
        <v>0</v>
      </c>
      <c r="BJ148" s="14" t="s">
        <v>82</v>
      </c>
      <c r="BK148" s="161">
        <f t="shared" si="29"/>
        <v>0</v>
      </c>
      <c r="BL148" s="14" t="s">
        <v>202</v>
      </c>
      <c r="BM148" s="160" t="s">
        <v>1627</v>
      </c>
    </row>
    <row r="149" spans="1:65" s="2" customFormat="1" ht="16.5" customHeight="1">
      <c r="A149" s="29"/>
      <c r="B149" s="147"/>
      <c r="C149" s="162" t="s">
        <v>7</v>
      </c>
      <c r="D149" s="162" t="s">
        <v>193</v>
      </c>
      <c r="E149" s="163" t="s">
        <v>1628</v>
      </c>
      <c r="F149" s="164" t="s">
        <v>1629</v>
      </c>
      <c r="G149" s="165" t="s">
        <v>267</v>
      </c>
      <c r="H149" s="166">
        <v>1</v>
      </c>
      <c r="I149" s="167"/>
      <c r="J149" s="168">
        <f t="shared" si="20"/>
        <v>0</v>
      </c>
      <c r="K149" s="169"/>
      <c r="L149" s="170"/>
      <c r="M149" s="171" t="s">
        <v>1</v>
      </c>
      <c r="N149" s="172" t="s">
        <v>39</v>
      </c>
      <c r="O149" s="58"/>
      <c r="P149" s="158">
        <f t="shared" si="21"/>
        <v>0</v>
      </c>
      <c r="Q149" s="158">
        <v>0</v>
      </c>
      <c r="R149" s="158">
        <f t="shared" si="22"/>
        <v>0</v>
      </c>
      <c r="S149" s="158">
        <v>0</v>
      </c>
      <c r="T149" s="159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269</v>
      </c>
      <c r="AT149" s="160" t="s">
        <v>193</v>
      </c>
      <c r="AU149" s="160" t="s">
        <v>82</v>
      </c>
      <c r="AY149" s="14" t="s">
        <v>140</v>
      </c>
      <c r="BE149" s="161">
        <f t="shared" si="24"/>
        <v>0</v>
      </c>
      <c r="BF149" s="161">
        <f t="shared" si="25"/>
        <v>0</v>
      </c>
      <c r="BG149" s="161">
        <f t="shared" si="26"/>
        <v>0</v>
      </c>
      <c r="BH149" s="161">
        <f t="shared" si="27"/>
        <v>0</v>
      </c>
      <c r="BI149" s="161">
        <f t="shared" si="28"/>
        <v>0</v>
      </c>
      <c r="BJ149" s="14" t="s">
        <v>82</v>
      </c>
      <c r="BK149" s="161">
        <f t="shared" si="29"/>
        <v>0</v>
      </c>
      <c r="BL149" s="14" t="s">
        <v>202</v>
      </c>
      <c r="BM149" s="160" t="s">
        <v>1630</v>
      </c>
    </row>
    <row r="150" spans="1:65" s="2" customFormat="1" ht="16.5" customHeight="1">
      <c r="A150" s="29"/>
      <c r="B150" s="147"/>
      <c r="C150" s="162" t="s">
        <v>222</v>
      </c>
      <c r="D150" s="162" t="s">
        <v>193</v>
      </c>
      <c r="E150" s="163" t="s">
        <v>1631</v>
      </c>
      <c r="F150" s="164" t="s">
        <v>1632</v>
      </c>
      <c r="G150" s="165" t="s">
        <v>267</v>
      </c>
      <c r="H150" s="166">
        <v>2</v>
      </c>
      <c r="I150" s="167"/>
      <c r="J150" s="168">
        <f t="shared" si="20"/>
        <v>0</v>
      </c>
      <c r="K150" s="169"/>
      <c r="L150" s="170"/>
      <c r="M150" s="171" t="s">
        <v>1</v>
      </c>
      <c r="N150" s="172" t="s">
        <v>39</v>
      </c>
      <c r="O150" s="58"/>
      <c r="P150" s="158">
        <f t="shared" si="21"/>
        <v>0</v>
      </c>
      <c r="Q150" s="158">
        <v>0</v>
      </c>
      <c r="R150" s="158">
        <f t="shared" si="22"/>
        <v>0</v>
      </c>
      <c r="S150" s="158">
        <v>0</v>
      </c>
      <c r="T150" s="159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269</v>
      </c>
      <c r="AT150" s="160" t="s">
        <v>193</v>
      </c>
      <c r="AU150" s="160" t="s">
        <v>82</v>
      </c>
      <c r="AY150" s="14" t="s">
        <v>140</v>
      </c>
      <c r="BE150" s="161">
        <f t="shared" si="24"/>
        <v>0</v>
      </c>
      <c r="BF150" s="161">
        <f t="shared" si="25"/>
        <v>0</v>
      </c>
      <c r="BG150" s="161">
        <f t="shared" si="26"/>
        <v>0</v>
      </c>
      <c r="BH150" s="161">
        <f t="shared" si="27"/>
        <v>0</v>
      </c>
      <c r="BI150" s="161">
        <f t="shared" si="28"/>
        <v>0</v>
      </c>
      <c r="BJ150" s="14" t="s">
        <v>82</v>
      </c>
      <c r="BK150" s="161">
        <f t="shared" si="29"/>
        <v>0</v>
      </c>
      <c r="BL150" s="14" t="s">
        <v>202</v>
      </c>
      <c r="BM150" s="160" t="s">
        <v>1633</v>
      </c>
    </row>
    <row r="151" spans="1:65" s="2" customFormat="1" ht="33" customHeight="1">
      <c r="A151" s="29"/>
      <c r="B151" s="147"/>
      <c r="C151" s="148" t="s">
        <v>226</v>
      </c>
      <c r="D151" s="148" t="s">
        <v>142</v>
      </c>
      <c r="E151" s="149" t="s">
        <v>1634</v>
      </c>
      <c r="F151" s="150" t="s">
        <v>1635</v>
      </c>
      <c r="G151" s="151" t="s">
        <v>267</v>
      </c>
      <c r="H151" s="152">
        <v>1</v>
      </c>
      <c r="I151" s="153"/>
      <c r="J151" s="154">
        <f t="shared" si="20"/>
        <v>0</v>
      </c>
      <c r="K151" s="155"/>
      <c r="L151" s="30"/>
      <c r="M151" s="156" t="s">
        <v>1</v>
      </c>
      <c r="N151" s="157" t="s">
        <v>39</v>
      </c>
      <c r="O151" s="58"/>
      <c r="P151" s="158">
        <f t="shared" si="21"/>
        <v>0</v>
      </c>
      <c r="Q151" s="158">
        <v>0</v>
      </c>
      <c r="R151" s="158">
        <f t="shared" si="22"/>
        <v>0</v>
      </c>
      <c r="S151" s="158">
        <v>0</v>
      </c>
      <c r="T151" s="159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202</v>
      </c>
      <c r="AT151" s="160" t="s">
        <v>142</v>
      </c>
      <c r="AU151" s="160" t="s">
        <v>82</v>
      </c>
      <c r="AY151" s="14" t="s">
        <v>140</v>
      </c>
      <c r="BE151" s="161">
        <f t="shared" si="24"/>
        <v>0</v>
      </c>
      <c r="BF151" s="161">
        <f t="shared" si="25"/>
        <v>0</v>
      </c>
      <c r="BG151" s="161">
        <f t="shared" si="26"/>
        <v>0</v>
      </c>
      <c r="BH151" s="161">
        <f t="shared" si="27"/>
        <v>0</v>
      </c>
      <c r="BI151" s="161">
        <f t="shared" si="28"/>
        <v>0</v>
      </c>
      <c r="BJ151" s="14" t="s">
        <v>82</v>
      </c>
      <c r="BK151" s="161">
        <f t="shared" si="29"/>
        <v>0</v>
      </c>
      <c r="BL151" s="14" t="s">
        <v>202</v>
      </c>
      <c r="BM151" s="160" t="s">
        <v>1636</v>
      </c>
    </row>
    <row r="152" spans="1:65" s="2" customFormat="1" ht="44.25" customHeight="1">
      <c r="A152" s="29"/>
      <c r="B152" s="147"/>
      <c r="C152" s="162" t="s">
        <v>230</v>
      </c>
      <c r="D152" s="162" t="s">
        <v>193</v>
      </c>
      <c r="E152" s="163" t="s">
        <v>1637</v>
      </c>
      <c r="F152" s="164" t="s">
        <v>1638</v>
      </c>
      <c r="G152" s="165" t="s">
        <v>267</v>
      </c>
      <c r="H152" s="166">
        <v>1</v>
      </c>
      <c r="I152" s="167"/>
      <c r="J152" s="168">
        <f t="shared" si="20"/>
        <v>0</v>
      </c>
      <c r="K152" s="169"/>
      <c r="L152" s="170"/>
      <c r="M152" s="171" t="s">
        <v>1</v>
      </c>
      <c r="N152" s="172" t="s">
        <v>39</v>
      </c>
      <c r="O152" s="58"/>
      <c r="P152" s="158">
        <f t="shared" si="21"/>
        <v>0</v>
      </c>
      <c r="Q152" s="158">
        <v>0</v>
      </c>
      <c r="R152" s="158">
        <f t="shared" si="22"/>
        <v>0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269</v>
      </c>
      <c r="AT152" s="160" t="s">
        <v>193</v>
      </c>
      <c r="AU152" s="160" t="s">
        <v>82</v>
      </c>
      <c r="AY152" s="14" t="s">
        <v>140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82</v>
      </c>
      <c r="BK152" s="161">
        <f t="shared" si="29"/>
        <v>0</v>
      </c>
      <c r="BL152" s="14" t="s">
        <v>202</v>
      </c>
      <c r="BM152" s="160" t="s">
        <v>1639</v>
      </c>
    </row>
    <row r="153" spans="1:65" s="2" customFormat="1" ht="16.5" customHeight="1">
      <c r="A153" s="29"/>
      <c r="B153" s="147"/>
      <c r="C153" s="162" t="s">
        <v>234</v>
      </c>
      <c r="D153" s="162" t="s">
        <v>193</v>
      </c>
      <c r="E153" s="163" t="s">
        <v>1640</v>
      </c>
      <c r="F153" s="164" t="s">
        <v>1641</v>
      </c>
      <c r="G153" s="165" t="s">
        <v>267</v>
      </c>
      <c r="H153" s="166">
        <v>1</v>
      </c>
      <c r="I153" s="167"/>
      <c r="J153" s="168">
        <f t="shared" si="20"/>
        <v>0</v>
      </c>
      <c r="K153" s="169"/>
      <c r="L153" s="170"/>
      <c r="M153" s="171" t="s">
        <v>1</v>
      </c>
      <c r="N153" s="172" t="s">
        <v>39</v>
      </c>
      <c r="O153" s="58"/>
      <c r="P153" s="158">
        <f t="shared" si="21"/>
        <v>0</v>
      </c>
      <c r="Q153" s="158">
        <v>0</v>
      </c>
      <c r="R153" s="158">
        <f t="shared" si="22"/>
        <v>0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269</v>
      </c>
      <c r="AT153" s="160" t="s">
        <v>193</v>
      </c>
      <c r="AU153" s="160" t="s">
        <v>82</v>
      </c>
      <c r="AY153" s="14" t="s">
        <v>140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82</v>
      </c>
      <c r="BK153" s="161">
        <f t="shared" si="29"/>
        <v>0</v>
      </c>
      <c r="BL153" s="14" t="s">
        <v>202</v>
      </c>
      <c r="BM153" s="160" t="s">
        <v>1642</v>
      </c>
    </row>
    <row r="154" spans="1:65" s="2" customFormat="1" ht="24.15" customHeight="1">
      <c r="A154" s="29"/>
      <c r="B154" s="147"/>
      <c r="C154" s="148" t="s">
        <v>238</v>
      </c>
      <c r="D154" s="148" t="s">
        <v>142</v>
      </c>
      <c r="E154" s="149" t="s">
        <v>1643</v>
      </c>
      <c r="F154" s="150" t="s">
        <v>1644</v>
      </c>
      <c r="G154" s="151" t="s">
        <v>678</v>
      </c>
      <c r="H154" s="173"/>
      <c r="I154" s="153"/>
      <c r="J154" s="154">
        <f t="shared" si="20"/>
        <v>0</v>
      </c>
      <c r="K154" s="155"/>
      <c r="L154" s="30"/>
      <c r="M154" s="156" t="s">
        <v>1</v>
      </c>
      <c r="N154" s="157" t="s">
        <v>39</v>
      </c>
      <c r="O154" s="58"/>
      <c r="P154" s="158">
        <f t="shared" si="21"/>
        <v>0</v>
      </c>
      <c r="Q154" s="158">
        <v>0</v>
      </c>
      <c r="R154" s="158">
        <f t="shared" si="22"/>
        <v>0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202</v>
      </c>
      <c r="AT154" s="160" t="s">
        <v>142</v>
      </c>
      <c r="AU154" s="160" t="s">
        <v>82</v>
      </c>
      <c r="AY154" s="14" t="s">
        <v>140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82</v>
      </c>
      <c r="BK154" s="161">
        <f t="shared" si="29"/>
        <v>0</v>
      </c>
      <c r="BL154" s="14" t="s">
        <v>202</v>
      </c>
      <c r="BM154" s="160" t="s">
        <v>1645</v>
      </c>
    </row>
    <row r="155" spans="1:65" s="12" customFormat="1" ht="22.8" customHeight="1">
      <c r="B155" s="134"/>
      <c r="D155" s="135" t="s">
        <v>72</v>
      </c>
      <c r="E155" s="145" t="s">
        <v>1646</v>
      </c>
      <c r="F155" s="145" t="s">
        <v>1647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SUM(P156:P160)</f>
        <v>0</v>
      </c>
      <c r="Q155" s="140"/>
      <c r="R155" s="141">
        <f>SUM(R156:R160)</f>
        <v>0</v>
      </c>
      <c r="S155" s="140"/>
      <c r="T155" s="142">
        <f>SUM(T156:T160)</f>
        <v>0</v>
      </c>
      <c r="AR155" s="135" t="s">
        <v>82</v>
      </c>
      <c r="AT155" s="143" t="s">
        <v>72</v>
      </c>
      <c r="AU155" s="143" t="s">
        <v>78</v>
      </c>
      <c r="AY155" s="135" t="s">
        <v>140</v>
      </c>
      <c r="BK155" s="144">
        <f>SUM(BK156:BK160)</f>
        <v>0</v>
      </c>
    </row>
    <row r="156" spans="1:65" s="2" customFormat="1" ht="24.15" customHeight="1">
      <c r="A156" s="29"/>
      <c r="B156" s="147"/>
      <c r="C156" s="148" t="s">
        <v>243</v>
      </c>
      <c r="D156" s="148" t="s">
        <v>142</v>
      </c>
      <c r="E156" s="149" t="s">
        <v>1648</v>
      </c>
      <c r="F156" s="150" t="s">
        <v>1649</v>
      </c>
      <c r="G156" s="151" t="s">
        <v>267</v>
      </c>
      <c r="H156" s="152">
        <v>1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202</v>
      </c>
      <c r="AT156" s="160" t="s">
        <v>142</v>
      </c>
      <c r="AU156" s="160" t="s">
        <v>82</v>
      </c>
      <c r="AY156" s="14" t="s">
        <v>140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82</v>
      </c>
      <c r="BK156" s="161">
        <f>ROUND(I156*H156,2)</f>
        <v>0</v>
      </c>
      <c r="BL156" s="14" t="s">
        <v>202</v>
      </c>
      <c r="BM156" s="160" t="s">
        <v>1650</v>
      </c>
    </row>
    <row r="157" spans="1:65" s="2" customFormat="1" ht="24.15" customHeight="1">
      <c r="A157" s="29"/>
      <c r="B157" s="147"/>
      <c r="C157" s="162" t="s">
        <v>247</v>
      </c>
      <c r="D157" s="162" t="s">
        <v>193</v>
      </c>
      <c r="E157" s="163" t="s">
        <v>1651</v>
      </c>
      <c r="F157" s="164" t="s">
        <v>1652</v>
      </c>
      <c r="G157" s="165" t="s">
        <v>267</v>
      </c>
      <c r="H157" s="166">
        <v>1</v>
      </c>
      <c r="I157" s="167"/>
      <c r="J157" s="168">
        <f>ROUND(I157*H157,2)</f>
        <v>0</v>
      </c>
      <c r="K157" s="169"/>
      <c r="L157" s="170"/>
      <c r="M157" s="171" t="s">
        <v>1</v>
      </c>
      <c r="N157" s="172" t="s">
        <v>39</v>
      </c>
      <c r="O157" s="58"/>
      <c r="P157" s="158">
        <f>O157*H157</f>
        <v>0</v>
      </c>
      <c r="Q157" s="158">
        <v>0</v>
      </c>
      <c r="R157" s="158">
        <f>Q157*H157</f>
        <v>0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269</v>
      </c>
      <c r="AT157" s="160" t="s">
        <v>193</v>
      </c>
      <c r="AU157" s="160" t="s">
        <v>82</v>
      </c>
      <c r="AY157" s="14" t="s">
        <v>140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82</v>
      </c>
      <c r="BK157" s="161">
        <f>ROUND(I157*H157,2)</f>
        <v>0</v>
      </c>
      <c r="BL157" s="14" t="s">
        <v>202</v>
      </c>
      <c r="BM157" s="160" t="s">
        <v>1653</v>
      </c>
    </row>
    <row r="158" spans="1:65" s="2" customFormat="1" ht="24.15" customHeight="1">
      <c r="A158" s="29"/>
      <c r="B158" s="147"/>
      <c r="C158" s="148" t="s">
        <v>252</v>
      </c>
      <c r="D158" s="148" t="s">
        <v>142</v>
      </c>
      <c r="E158" s="149" t="s">
        <v>1654</v>
      </c>
      <c r="F158" s="150" t="s">
        <v>1655</v>
      </c>
      <c r="G158" s="151" t="s">
        <v>267</v>
      </c>
      <c r="H158" s="152">
        <v>1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39</v>
      </c>
      <c r="O158" s="58"/>
      <c r="P158" s="158">
        <f>O158*H158</f>
        <v>0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202</v>
      </c>
      <c r="AT158" s="160" t="s">
        <v>142</v>
      </c>
      <c r="AU158" s="160" t="s">
        <v>82</v>
      </c>
      <c r="AY158" s="14" t="s">
        <v>140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82</v>
      </c>
      <c r="BK158" s="161">
        <f>ROUND(I158*H158,2)</f>
        <v>0</v>
      </c>
      <c r="BL158" s="14" t="s">
        <v>202</v>
      </c>
      <c r="BM158" s="160" t="s">
        <v>1656</v>
      </c>
    </row>
    <row r="159" spans="1:65" s="2" customFormat="1" ht="33" customHeight="1">
      <c r="A159" s="29"/>
      <c r="B159" s="147"/>
      <c r="C159" s="162" t="s">
        <v>256</v>
      </c>
      <c r="D159" s="162" t="s">
        <v>193</v>
      </c>
      <c r="E159" s="163" t="s">
        <v>1657</v>
      </c>
      <c r="F159" s="164" t="s">
        <v>1658</v>
      </c>
      <c r="G159" s="165" t="s">
        <v>267</v>
      </c>
      <c r="H159" s="166">
        <v>1</v>
      </c>
      <c r="I159" s="167"/>
      <c r="J159" s="168">
        <f>ROUND(I159*H159,2)</f>
        <v>0</v>
      </c>
      <c r="K159" s="169"/>
      <c r="L159" s="170"/>
      <c r="M159" s="171" t="s">
        <v>1</v>
      </c>
      <c r="N159" s="172" t="s">
        <v>39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269</v>
      </c>
      <c r="AT159" s="160" t="s">
        <v>193</v>
      </c>
      <c r="AU159" s="160" t="s">
        <v>82</v>
      </c>
      <c r="AY159" s="14" t="s">
        <v>140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82</v>
      </c>
      <c r="BK159" s="161">
        <f>ROUND(I159*H159,2)</f>
        <v>0</v>
      </c>
      <c r="BL159" s="14" t="s">
        <v>202</v>
      </c>
      <c r="BM159" s="160" t="s">
        <v>1659</v>
      </c>
    </row>
    <row r="160" spans="1:65" s="2" customFormat="1" ht="21.75" customHeight="1">
      <c r="A160" s="29"/>
      <c r="B160" s="147"/>
      <c r="C160" s="148" t="s">
        <v>260</v>
      </c>
      <c r="D160" s="148" t="s">
        <v>142</v>
      </c>
      <c r="E160" s="149" t="s">
        <v>1660</v>
      </c>
      <c r="F160" s="150" t="s">
        <v>1661</v>
      </c>
      <c r="G160" s="151" t="s">
        <v>678</v>
      </c>
      <c r="H160" s="173"/>
      <c r="I160" s="153"/>
      <c r="J160" s="154">
        <f>ROUND(I160*H160,2)</f>
        <v>0</v>
      </c>
      <c r="K160" s="155"/>
      <c r="L160" s="30"/>
      <c r="M160" s="156" t="s">
        <v>1</v>
      </c>
      <c r="N160" s="157" t="s">
        <v>39</v>
      </c>
      <c r="O160" s="58"/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202</v>
      </c>
      <c r="AT160" s="160" t="s">
        <v>142</v>
      </c>
      <c r="AU160" s="160" t="s">
        <v>82</v>
      </c>
      <c r="AY160" s="14" t="s">
        <v>140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82</v>
      </c>
      <c r="BK160" s="161">
        <f>ROUND(I160*H160,2)</f>
        <v>0</v>
      </c>
      <c r="BL160" s="14" t="s">
        <v>202</v>
      </c>
      <c r="BM160" s="160" t="s">
        <v>1662</v>
      </c>
    </row>
    <row r="161" spans="1:65" s="12" customFormat="1" ht="22.8" customHeight="1">
      <c r="B161" s="134"/>
      <c r="D161" s="135" t="s">
        <v>72</v>
      </c>
      <c r="E161" s="145" t="s">
        <v>1663</v>
      </c>
      <c r="F161" s="145" t="s">
        <v>1664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SUM(P162:P169)</f>
        <v>0</v>
      </c>
      <c r="Q161" s="140"/>
      <c r="R161" s="141">
        <f>SUM(R162:R169)</f>
        <v>9.8474469999999995E-2</v>
      </c>
      <c r="S161" s="140"/>
      <c r="T161" s="142">
        <f>SUM(T162:T169)</f>
        <v>0</v>
      </c>
      <c r="AR161" s="135" t="s">
        <v>82</v>
      </c>
      <c r="AT161" s="143" t="s">
        <v>72</v>
      </c>
      <c r="AU161" s="143" t="s">
        <v>78</v>
      </c>
      <c r="AY161" s="135" t="s">
        <v>140</v>
      </c>
      <c r="BK161" s="144">
        <f>SUM(BK162:BK169)</f>
        <v>0</v>
      </c>
    </row>
    <row r="162" spans="1:65" s="2" customFormat="1" ht="16.5" customHeight="1">
      <c r="A162" s="29"/>
      <c r="B162" s="147"/>
      <c r="C162" s="148" t="s">
        <v>264</v>
      </c>
      <c r="D162" s="148" t="s">
        <v>142</v>
      </c>
      <c r="E162" s="149" t="s">
        <v>1665</v>
      </c>
      <c r="F162" s="150" t="s">
        <v>1666</v>
      </c>
      <c r="G162" s="151" t="s">
        <v>250</v>
      </c>
      <c r="H162" s="152">
        <v>1</v>
      </c>
      <c r="I162" s="153"/>
      <c r="J162" s="154">
        <f t="shared" ref="J162:J169" si="30">ROUND(I162*H162,2)</f>
        <v>0</v>
      </c>
      <c r="K162" s="155"/>
      <c r="L162" s="30"/>
      <c r="M162" s="156" t="s">
        <v>1</v>
      </c>
      <c r="N162" s="157" t="s">
        <v>39</v>
      </c>
      <c r="O162" s="58"/>
      <c r="P162" s="158">
        <f t="shared" ref="P162:P169" si="31">O162*H162</f>
        <v>0</v>
      </c>
      <c r="Q162" s="158">
        <v>0</v>
      </c>
      <c r="R162" s="158">
        <f t="shared" ref="R162:R169" si="32">Q162*H162</f>
        <v>0</v>
      </c>
      <c r="S162" s="158">
        <v>0</v>
      </c>
      <c r="T162" s="159">
        <f t="shared" ref="T162:T169" si="3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202</v>
      </c>
      <c r="AT162" s="160" t="s">
        <v>142</v>
      </c>
      <c r="AU162" s="160" t="s">
        <v>82</v>
      </c>
      <c r="AY162" s="14" t="s">
        <v>140</v>
      </c>
      <c r="BE162" s="161">
        <f t="shared" ref="BE162:BE169" si="34">IF(N162="základná",J162,0)</f>
        <v>0</v>
      </c>
      <c r="BF162" s="161">
        <f t="shared" ref="BF162:BF169" si="35">IF(N162="znížená",J162,0)</f>
        <v>0</v>
      </c>
      <c r="BG162" s="161">
        <f t="shared" ref="BG162:BG169" si="36">IF(N162="zákl. prenesená",J162,0)</f>
        <v>0</v>
      </c>
      <c r="BH162" s="161">
        <f t="shared" ref="BH162:BH169" si="37">IF(N162="zníž. prenesená",J162,0)</f>
        <v>0</v>
      </c>
      <c r="BI162" s="161">
        <f t="shared" ref="BI162:BI169" si="38">IF(N162="nulová",J162,0)</f>
        <v>0</v>
      </c>
      <c r="BJ162" s="14" t="s">
        <v>82</v>
      </c>
      <c r="BK162" s="161">
        <f t="shared" ref="BK162:BK169" si="39">ROUND(I162*H162,2)</f>
        <v>0</v>
      </c>
      <c r="BL162" s="14" t="s">
        <v>202</v>
      </c>
      <c r="BM162" s="160" t="s">
        <v>1667</v>
      </c>
    </row>
    <row r="163" spans="1:65" s="2" customFormat="1" ht="33" customHeight="1">
      <c r="A163" s="29"/>
      <c r="B163" s="147"/>
      <c r="C163" s="148" t="s">
        <v>269</v>
      </c>
      <c r="D163" s="148" t="s">
        <v>142</v>
      </c>
      <c r="E163" s="149" t="s">
        <v>1668</v>
      </c>
      <c r="F163" s="150" t="s">
        <v>1669</v>
      </c>
      <c r="G163" s="151" t="s">
        <v>250</v>
      </c>
      <c r="H163" s="152">
        <v>91.623000000000005</v>
      </c>
      <c r="I163" s="153"/>
      <c r="J163" s="154">
        <f t="shared" si="30"/>
        <v>0</v>
      </c>
      <c r="K163" s="155"/>
      <c r="L163" s="30"/>
      <c r="M163" s="156" t="s">
        <v>1</v>
      </c>
      <c r="N163" s="157" t="s">
        <v>39</v>
      </c>
      <c r="O163" s="58"/>
      <c r="P163" s="158">
        <f t="shared" si="31"/>
        <v>0</v>
      </c>
      <c r="Q163" s="158">
        <v>3.1E-4</v>
      </c>
      <c r="R163" s="158">
        <f t="shared" si="32"/>
        <v>2.8403130000000002E-2</v>
      </c>
      <c r="S163" s="158">
        <v>0</v>
      </c>
      <c r="T163" s="159">
        <f t="shared" si="3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202</v>
      </c>
      <c r="AT163" s="160" t="s">
        <v>142</v>
      </c>
      <c r="AU163" s="160" t="s">
        <v>82</v>
      </c>
      <c r="AY163" s="14" t="s">
        <v>140</v>
      </c>
      <c r="BE163" s="161">
        <f t="shared" si="34"/>
        <v>0</v>
      </c>
      <c r="BF163" s="161">
        <f t="shared" si="35"/>
        <v>0</v>
      </c>
      <c r="BG163" s="161">
        <f t="shared" si="36"/>
        <v>0</v>
      </c>
      <c r="BH163" s="161">
        <f t="shared" si="37"/>
        <v>0</v>
      </c>
      <c r="BI163" s="161">
        <f t="shared" si="38"/>
        <v>0</v>
      </c>
      <c r="BJ163" s="14" t="s">
        <v>82</v>
      </c>
      <c r="BK163" s="161">
        <f t="shared" si="39"/>
        <v>0</v>
      </c>
      <c r="BL163" s="14" t="s">
        <v>202</v>
      </c>
      <c r="BM163" s="160" t="s">
        <v>1670</v>
      </c>
    </row>
    <row r="164" spans="1:65" s="2" customFormat="1" ht="33" customHeight="1">
      <c r="A164" s="29"/>
      <c r="B164" s="147"/>
      <c r="C164" s="148" t="s">
        <v>273</v>
      </c>
      <c r="D164" s="148" t="s">
        <v>142</v>
      </c>
      <c r="E164" s="149" t="s">
        <v>1671</v>
      </c>
      <c r="F164" s="150" t="s">
        <v>1672</v>
      </c>
      <c r="G164" s="151" t="s">
        <v>250</v>
      </c>
      <c r="H164" s="152">
        <v>27.605</v>
      </c>
      <c r="I164" s="153"/>
      <c r="J164" s="154">
        <f t="shared" si="30"/>
        <v>0</v>
      </c>
      <c r="K164" s="155"/>
      <c r="L164" s="30"/>
      <c r="M164" s="156" t="s">
        <v>1</v>
      </c>
      <c r="N164" s="157" t="s">
        <v>39</v>
      </c>
      <c r="O164" s="58"/>
      <c r="P164" s="158">
        <f t="shared" si="31"/>
        <v>0</v>
      </c>
      <c r="Q164" s="158">
        <v>3.6999999999999999E-4</v>
      </c>
      <c r="R164" s="158">
        <f t="shared" si="32"/>
        <v>1.021385E-2</v>
      </c>
      <c r="S164" s="158">
        <v>0</v>
      </c>
      <c r="T164" s="159">
        <f t="shared" si="3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202</v>
      </c>
      <c r="AT164" s="160" t="s">
        <v>142</v>
      </c>
      <c r="AU164" s="160" t="s">
        <v>82</v>
      </c>
      <c r="AY164" s="14" t="s">
        <v>140</v>
      </c>
      <c r="BE164" s="161">
        <f t="shared" si="34"/>
        <v>0</v>
      </c>
      <c r="BF164" s="161">
        <f t="shared" si="35"/>
        <v>0</v>
      </c>
      <c r="BG164" s="161">
        <f t="shared" si="36"/>
        <v>0</v>
      </c>
      <c r="BH164" s="161">
        <f t="shared" si="37"/>
        <v>0</v>
      </c>
      <c r="BI164" s="161">
        <f t="shared" si="38"/>
        <v>0</v>
      </c>
      <c r="BJ164" s="14" t="s">
        <v>82</v>
      </c>
      <c r="BK164" s="161">
        <f t="shared" si="39"/>
        <v>0</v>
      </c>
      <c r="BL164" s="14" t="s">
        <v>202</v>
      </c>
      <c r="BM164" s="160" t="s">
        <v>1673</v>
      </c>
    </row>
    <row r="165" spans="1:65" s="2" customFormat="1" ht="33" customHeight="1">
      <c r="A165" s="29"/>
      <c r="B165" s="147"/>
      <c r="C165" s="148" t="s">
        <v>277</v>
      </c>
      <c r="D165" s="148" t="s">
        <v>142</v>
      </c>
      <c r="E165" s="149" t="s">
        <v>1674</v>
      </c>
      <c r="F165" s="150" t="s">
        <v>1675</v>
      </c>
      <c r="G165" s="151" t="s">
        <v>250</v>
      </c>
      <c r="H165" s="152">
        <v>55.786999999999999</v>
      </c>
      <c r="I165" s="153"/>
      <c r="J165" s="154">
        <f t="shared" si="30"/>
        <v>0</v>
      </c>
      <c r="K165" s="155"/>
      <c r="L165" s="30"/>
      <c r="M165" s="156" t="s">
        <v>1</v>
      </c>
      <c r="N165" s="157" t="s">
        <v>39</v>
      </c>
      <c r="O165" s="58"/>
      <c r="P165" s="158">
        <f t="shared" si="31"/>
        <v>0</v>
      </c>
      <c r="Q165" s="158">
        <v>4.6000000000000001E-4</v>
      </c>
      <c r="R165" s="158">
        <f t="shared" si="32"/>
        <v>2.5662020000000001E-2</v>
      </c>
      <c r="S165" s="158">
        <v>0</v>
      </c>
      <c r="T165" s="159">
        <f t="shared" si="3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202</v>
      </c>
      <c r="AT165" s="160" t="s">
        <v>142</v>
      </c>
      <c r="AU165" s="160" t="s">
        <v>82</v>
      </c>
      <c r="AY165" s="14" t="s">
        <v>140</v>
      </c>
      <c r="BE165" s="161">
        <f t="shared" si="34"/>
        <v>0</v>
      </c>
      <c r="BF165" s="161">
        <f t="shared" si="35"/>
        <v>0</v>
      </c>
      <c r="BG165" s="161">
        <f t="shared" si="36"/>
        <v>0</v>
      </c>
      <c r="BH165" s="161">
        <f t="shared" si="37"/>
        <v>0</v>
      </c>
      <c r="BI165" s="161">
        <f t="shared" si="38"/>
        <v>0</v>
      </c>
      <c r="BJ165" s="14" t="s">
        <v>82</v>
      </c>
      <c r="BK165" s="161">
        <f t="shared" si="39"/>
        <v>0</v>
      </c>
      <c r="BL165" s="14" t="s">
        <v>202</v>
      </c>
      <c r="BM165" s="160" t="s">
        <v>1676</v>
      </c>
    </row>
    <row r="166" spans="1:65" s="2" customFormat="1" ht="33" customHeight="1">
      <c r="A166" s="29"/>
      <c r="B166" s="147"/>
      <c r="C166" s="148" t="s">
        <v>281</v>
      </c>
      <c r="D166" s="148" t="s">
        <v>142</v>
      </c>
      <c r="E166" s="149" t="s">
        <v>1677</v>
      </c>
      <c r="F166" s="150" t="s">
        <v>1678</v>
      </c>
      <c r="G166" s="151" t="s">
        <v>250</v>
      </c>
      <c r="H166" s="152">
        <v>17.651</v>
      </c>
      <c r="I166" s="153"/>
      <c r="J166" s="154">
        <f t="shared" si="30"/>
        <v>0</v>
      </c>
      <c r="K166" s="155"/>
      <c r="L166" s="30"/>
      <c r="M166" s="156" t="s">
        <v>1</v>
      </c>
      <c r="N166" s="157" t="s">
        <v>39</v>
      </c>
      <c r="O166" s="58"/>
      <c r="P166" s="158">
        <f t="shared" si="31"/>
        <v>0</v>
      </c>
      <c r="Q166" s="158">
        <v>6.0999999999999997E-4</v>
      </c>
      <c r="R166" s="158">
        <f t="shared" si="32"/>
        <v>1.076711E-2</v>
      </c>
      <c r="S166" s="158">
        <v>0</v>
      </c>
      <c r="T166" s="159">
        <f t="shared" si="3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202</v>
      </c>
      <c r="AT166" s="160" t="s">
        <v>142</v>
      </c>
      <c r="AU166" s="160" t="s">
        <v>82</v>
      </c>
      <c r="AY166" s="14" t="s">
        <v>140</v>
      </c>
      <c r="BE166" s="161">
        <f t="shared" si="34"/>
        <v>0</v>
      </c>
      <c r="BF166" s="161">
        <f t="shared" si="35"/>
        <v>0</v>
      </c>
      <c r="BG166" s="161">
        <f t="shared" si="36"/>
        <v>0</v>
      </c>
      <c r="BH166" s="161">
        <f t="shared" si="37"/>
        <v>0</v>
      </c>
      <c r="BI166" s="161">
        <f t="shared" si="38"/>
        <v>0</v>
      </c>
      <c r="BJ166" s="14" t="s">
        <v>82</v>
      </c>
      <c r="BK166" s="161">
        <f t="shared" si="39"/>
        <v>0</v>
      </c>
      <c r="BL166" s="14" t="s">
        <v>202</v>
      </c>
      <c r="BM166" s="160" t="s">
        <v>1679</v>
      </c>
    </row>
    <row r="167" spans="1:65" s="2" customFormat="1" ht="33" customHeight="1">
      <c r="A167" s="29"/>
      <c r="B167" s="147"/>
      <c r="C167" s="148" t="s">
        <v>285</v>
      </c>
      <c r="D167" s="148" t="s">
        <v>142</v>
      </c>
      <c r="E167" s="149" t="s">
        <v>1680</v>
      </c>
      <c r="F167" s="150" t="s">
        <v>1681</v>
      </c>
      <c r="G167" s="151" t="s">
        <v>250</v>
      </c>
      <c r="H167" s="152">
        <v>26.324000000000002</v>
      </c>
      <c r="I167" s="153"/>
      <c r="J167" s="154">
        <f t="shared" si="30"/>
        <v>0</v>
      </c>
      <c r="K167" s="155"/>
      <c r="L167" s="30"/>
      <c r="M167" s="156" t="s">
        <v>1</v>
      </c>
      <c r="N167" s="157" t="s">
        <v>39</v>
      </c>
      <c r="O167" s="58"/>
      <c r="P167" s="158">
        <f t="shared" si="31"/>
        <v>0</v>
      </c>
      <c r="Q167" s="158">
        <v>8.8999999999999995E-4</v>
      </c>
      <c r="R167" s="158">
        <f t="shared" si="32"/>
        <v>2.3428359999999999E-2</v>
      </c>
      <c r="S167" s="158">
        <v>0</v>
      </c>
      <c r="T167" s="159">
        <f t="shared" si="3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202</v>
      </c>
      <c r="AT167" s="160" t="s">
        <v>142</v>
      </c>
      <c r="AU167" s="160" t="s">
        <v>82</v>
      </c>
      <c r="AY167" s="14" t="s">
        <v>140</v>
      </c>
      <c r="BE167" s="161">
        <f t="shared" si="34"/>
        <v>0</v>
      </c>
      <c r="BF167" s="161">
        <f t="shared" si="35"/>
        <v>0</v>
      </c>
      <c r="BG167" s="161">
        <f t="shared" si="36"/>
        <v>0</v>
      </c>
      <c r="BH167" s="161">
        <f t="shared" si="37"/>
        <v>0</v>
      </c>
      <c r="BI167" s="161">
        <f t="shared" si="38"/>
        <v>0</v>
      </c>
      <c r="BJ167" s="14" t="s">
        <v>82</v>
      </c>
      <c r="BK167" s="161">
        <f t="shared" si="39"/>
        <v>0</v>
      </c>
      <c r="BL167" s="14" t="s">
        <v>202</v>
      </c>
      <c r="BM167" s="160" t="s">
        <v>1682</v>
      </c>
    </row>
    <row r="168" spans="1:65" s="2" customFormat="1" ht="21.75" customHeight="1">
      <c r="A168" s="29"/>
      <c r="B168" s="147"/>
      <c r="C168" s="148" t="s">
        <v>289</v>
      </c>
      <c r="D168" s="148" t="s">
        <v>142</v>
      </c>
      <c r="E168" s="149" t="s">
        <v>1683</v>
      </c>
      <c r="F168" s="150" t="s">
        <v>1684</v>
      </c>
      <c r="G168" s="151" t="s">
        <v>250</v>
      </c>
      <c r="H168" s="152">
        <v>218.988</v>
      </c>
      <c r="I168" s="153"/>
      <c r="J168" s="154">
        <f t="shared" si="30"/>
        <v>0</v>
      </c>
      <c r="K168" s="155"/>
      <c r="L168" s="30"/>
      <c r="M168" s="156" t="s">
        <v>1</v>
      </c>
      <c r="N168" s="157" t="s">
        <v>39</v>
      </c>
      <c r="O168" s="58"/>
      <c r="P168" s="158">
        <f t="shared" si="31"/>
        <v>0</v>
      </c>
      <c r="Q168" s="158">
        <v>0</v>
      </c>
      <c r="R168" s="158">
        <f t="shared" si="32"/>
        <v>0</v>
      </c>
      <c r="S168" s="158">
        <v>0</v>
      </c>
      <c r="T168" s="159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202</v>
      </c>
      <c r="AT168" s="160" t="s">
        <v>142</v>
      </c>
      <c r="AU168" s="160" t="s">
        <v>82</v>
      </c>
      <c r="AY168" s="14" t="s">
        <v>140</v>
      </c>
      <c r="BE168" s="161">
        <f t="shared" si="34"/>
        <v>0</v>
      </c>
      <c r="BF168" s="161">
        <f t="shared" si="35"/>
        <v>0</v>
      </c>
      <c r="BG168" s="161">
        <f t="shared" si="36"/>
        <v>0</v>
      </c>
      <c r="BH168" s="161">
        <f t="shared" si="37"/>
        <v>0</v>
      </c>
      <c r="BI168" s="161">
        <f t="shared" si="38"/>
        <v>0</v>
      </c>
      <c r="BJ168" s="14" t="s">
        <v>82</v>
      </c>
      <c r="BK168" s="161">
        <f t="shared" si="39"/>
        <v>0</v>
      </c>
      <c r="BL168" s="14" t="s">
        <v>202</v>
      </c>
      <c r="BM168" s="160" t="s">
        <v>1685</v>
      </c>
    </row>
    <row r="169" spans="1:65" s="2" customFormat="1" ht="24.15" customHeight="1">
      <c r="A169" s="29"/>
      <c r="B169" s="147"/>
      <c r="C169" s="148" t="s">
        <v>293</v>
      </c>
      <c r="D169" s="148" t="s">
        <v>142</v>
      </c>
      <c r="E169" s="149" t="s">
        <v>1686</v>
      </c>
      <c r="F169" s="150" t="s">
        <v>1687</v>
      </c>
      <c r="G169" s="151" t="s">
        <v>678</v>
      </c>
      <c r="H169" s="173"/>
      <c r="I169" s="153"/>
      <c r="J169" s="154">
        <f t="shared" si="30"/>
        <v>0</v>
      </c>
      <c r="K169" s="155"/>
      <c r="L169" s="30"/>
      <c r="M169" s="156" t="s">
        <v>1</v>
      </c>
      <c r="N169" s="157" t="s">
        <v>39</v>
      </c>
      <c r="O169" s="58"/>
      <c r="P169" s="158">
        <f t="shared" si="31"/>
        <v>0</v>
      </c>
      <c r="Q169" s="158">
        <v>0</v>
      </c>
      <c r="R169" s="158">
        <f t="shared" si="32"/>
        <v>0</v>
      </c>
      <c r="S169" s="158">
        <v>0</v>
      </c>
      <c r="T169" s="159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202</v>
      </c>
      <c r="AT169" s="160" t="s">
        <v>142</v>
      </c>
      <c r="AU169" s="160" t="s">
        <v>82</v>
      </c>
      <c r="AY169" s="14" t="s">
        <v>140</v>
      </c>
      <c r="BE169" s="161">
        <f t="shared" si="34"/>
        <v>0</v>
      </c>
      <c r="BF169" s="161">
        <f t="shared" si="35"/>
        <v>0</v>
      </c>
      <c r="BG169" s="161">
        <f t="shared" si="36"/>
        <v>0</v>
      </c>
      <c r="BH169" s="161">
        <f t="shared" si="37"/>
        <v>0</v>
      </c>
      <c r="BI169" s="161">
        <f t="shared" si="38"/>
        <v>0</v>
      </c>
      <c r="BJ169" s="14" t="s">
        <v>82</v>
      </c>
      <c r="BK169" s="161">
        <f t="shared" si="39"/>
        <v>0</v>
      </c>
      <c r="BL169" s="14" t="s">
        <v>202</v>
      </c>
      <c r="BM169" s="160" t="s">
        <v>1688</v>
      </c>
    </row>
    <row r="170" spans="1:65" s="12" customFormat="1" ht="22.8" customHeight="1">
      <c r="B170" s="134"/>
      <c r="D170" s="135" t="s">
        <v>72</v>
      </c>
      <c r="E170" s="145" t="s">
        <v>1689</v>
      </c>
      <c r="F170" s="145" t="s">
        <v>1690</v>
      </c>
      <c r="I170" s="137"/>
      <c r="J170" s="146">
        <f>BK170</f>
        <v>0</v>
      </c>
      <c r="L170" s="134"/>
      <c r="M170" s="139"/>
      <c r="N170" s="140"/>
      <c r="O170" s="140"/>
      <c r="P170" s="141">
        <f>SUM(P171:P193)</f>
        <v>0</v>
      </c>
      <c r="Q170" s="140"/>
      <c r="R170" s="141">
        <f>SUM(R171:R193)</f>
        <v>1E-4</v>
      </c>
      <c r="S170" s="140"/>
      <c r="T170" s="142">
        <f>SUM(T171:T193)</f>
        <v>0</v>
      </c>
      <c r="AR170" s="135" t="s">
        <v>82</v>
      </c>
      <c r="AT170" s="143" t="s">
        <v>72</v>
      </c>
      <c r="AU170" s="143" t="s">
        <v>78</v>
      </c>
      <c r="AY170" s="135" t="s">
        <v>140</v>
      </c>
      <c r="BK170" s="144">
        <f>SUM(BK171:BK193)</f>
        <v>0</v>
      </c>
    </row>
    <row r="171" spans="1:65" s="2" customFormat="1" ht="16.5" customHeight="1">
      <c r="A171" s="29"/>
      <c r="B171" s="147"/>
      <c r="C171" s="148" t="s">
        <v>297</v>
      </c>
      <c r="D171" s="148" t="s">
        <v>142</v>
      </c>
      <c r="E171" s="149" t="s">
        <v>1691</v>
      </c>
      <c r="F171" s="150" t="s">
        <v>1692</v>
      </c>
      <c r="G171" s="151" t="s">
        <v>267</v>
      </c>
      <c r="H171" s="152">
        <v>2</v>
      </c>
      <c r="I171" s="153"/>
      <c r="J171" s="154">
        <f t="shared" ref="J171:J193" si="40">ROUND(I171*H171,2)</f>
        <v>0</v>
      </c>
      <c r="K171" s="155"/>
      <c r="L171" s="30"/>
      <c r="M171" s="156" t="s">
        <v>1</v>
      </c>
      <c r="N171" s="157" t="s">
        <v>39</v>
      </c>
      <c r="O171" s="58"/>
      <c r="P171" s="158">
        <f t="shared" ref="P171:P193" si="41">O171*H171</f>
        <v>0</v>
      </c>
      <c r="Q171" s="158">
        <v>0</v>
      </c>
      <c r="R171" s="158">
        <f t="shared" ref="R171:R193" si="42">Q171*H171</f>
        <v>0</v>
      </c>
      <c r="S171" s="158">
        <v>0</v>
      </c>
      <c r="T171" s="159">
        <f t="shared" ref="T171:T193" si="4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202</v>
      </c>
      <c r="AT171" s="160" t="s">
        <v>142</v>
      </c>
      <c r="AU171" s="160" t="s">
        <v>82</v>
      </c>
      <c r="AY171" s="14" t="s">
        <v>140</v>
      </c>
      <c r="BE171" s="161">
        <f t="shared" ref="BE171:BE193" si="44">IF(N171="základná",J171,0)</f>
        <v>0</v>
      </c>
      <c r="BF171" s="161">
        <f t="shared" ref="BF171:BF193" si="45">IF(N171="znížená",J171,0)</f>
        <v>0</v>
      </c>
      <c r="BG171" s="161">
        <f t="shared" ref="BG171:BG193" si="46">IF(N171="zákl. prenesená",J171,0)</f>
        <v>0</v>
      </c>
      <c r="BH171" s="161">
        <f t="shared" ref="BH171:BH193" si="47">IF(N171="zníž. prenesená",J171,0)</f>
        <v>0</v>
      </c>
      <c r="BI171" s="161">
        <f t="shared" ref="BI171:BI193" si="48">IF(N171="nulová",J171,0)</f>
        <v>0</v>
      </c>
      <c r="BJ171" s="14" t="s">
        <v>82</v>
      </c>
      <c r="BK171" s="161">
        <f t="shared" ref="BK171:BK193" si="49">ROUND(I171*H171,2)</f>
        <v>0</v>
      </c>
      <c r="BL171" s="14" t="s">
        <v>202</v>
      </c>
      <c r="BM171" s="160" t="s">
        <v>1693</v>
      </c>
    </row>
    <row r="172" spans="1:65" s="2" customFormat="1" ht="16.5" customHeight="1">
      <c r="A172" s="29"/>
      <c r="B172" s="147"/>
      <c r="C172" s="162" t="s">
        <v>301</v>
      </c>
      <c r="D172" s="162" t="s">
        <v>193</v>
      </c>
      <c r="E172" s="163" t="s">
        <v>1694</v>
      </c>
      <c r="F172" s="164" t="s">
        <v>1695</v>
      </c>
      <c r="G172" s="165" t="s">
        <v>267</v>
      </c>
      <c r="H172" s="166">
        <v>2</v>
      </c>
      <c r="I172" s="167"/>
      <c r="J172" s="168">
        <f t="shared" si="40"/>
        <v>0</v>
      </c>
      <c r="K172" s="169"/>
      <c r="L172" s="170"/>
      <c r="M172" s="171" t="s">
        <v>1</v>
      </c>
      <c r="N172" s="172" t="s">
        <v>39</v>
      </c>
      <c r="O172" s="58"/>
      <c r="P172" s="158">
        <f t="shared" si="41"/>
        <v>0</v>
      </c>
      <c r="Q172" s="158">
        <v>0</v>
      </c>
      <c r="R172" s="158">
        <f t="shared" si="42"/>
        <v>0</v>
      </c>
      <c r="S172" s="158">
        <v>0</v>
      </c>
      <c r="T172" s="159">
        <f t="shared" si="4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269</v>
      </c>
      <c r="AT172" s="160" t="s">
        <v>193</v>
      </c>
      <c r="AU172" s="160" t="s">
        <v>82</v>
      </c>
      <c r="AY172" s="14" t="s">
        <v>140</v>
      </c>
      <c r="BE172" s="161">
        <f t="shared" si="44"/>
        <v>0</v>
      </c>
      <c r="BF172" s="161">
        <f t="shared" si="45"/>
        <v>0</v>
      </c>
      <c r="BG172" s="161">
        <f t="shared" si="46"/>
        <v>0</v>
      </c>
      <c r="BH172" s="161">
        <f t="shared" si="47"/>
        <v>0</v>
      </c>
      <c r="BI172" s="161">
        <f t="shared" si="48"/>
        <v>0</v>
      </c>
      <c r="BJ172" s="14" t="s">
        <v>82</v>
      </c>
      <c r="BK172" s="161">
        <f t="shared" si="49"/>
        <v>0</v>
      </c>
      <c r="BL172" s="14" t="s">
        <v>202</v>
      </c>
      <c r="BM172" s="160" t="s">
        <v>1696</v>
      </c>
    </row>
    <row r="173" spans="1:65" s="2" customFormat="1" ht="16.5" customHeight="1">
      <c r="A173" s="29"/>
      <c r="B173" s="147"/>
      <c r="C173" s="162" t="s">
        <v>305</v>
      </c>
      <c r="D173" s="162" t="s">
        <v>193</v>
      </c>
      <c r="E173" s="163" t="s">
        <v>1697</v>
      </c>
      <c r="F173" s="164" t="s">
        <v>1698</v>
      </c>
      <c r="G173" s="165" t="s">
        <v>267</v>
      </c>
      <c r="H173" s="166">
        <v>2</v>
      </c>
      <c r="I173" s="167"/>
      <c r="J173" s="168">
        <f t="shared" si="40"/>
        <v>0</v>
      </c>
      <c r="K173" s="169"/>
      <c r="L173" s="170"/>
      <c r="M173" s="171" t="s">
        <v>1</v>
      </c>
      <c r="N173" s="172" t="s">
        <v>39</v>
      </c>
      <c r="O173" s="58"/>
      <c r="P173" s="158">
        <f t="shared" si="41"/>
        <v>0</v>
      </c>
      <c r="Q173" s="158">
        <v>5.0000000000000002E-5</v>
      </c>
      <c r="R173" s="158">
        <f t="shared" si="42"/>
        <v>1E-4</v>
      </c>
      <c r="S173" s="158">
        <v>0</v>
      </c>
      <c r="T173" s="159">
        <f t="shared" si="4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269</v>
      </c>
      <c r="AT173" s="160" t="s">
        <v>193</v>
      </c>
      <c r="AU173" s="160" t="s">
        <v>82</v>
      </c>
      <c r="AY173" s="14" t="s">
        <v>140</v>
      </c>
      <c r="BE173" s="161">
        <f t="shared" si="44"/>
        <v>0</v>
      </c>
      <c r="BF173" s="161">
        <f t="shared" si="45"/>
        <v>0</v>
      </c>
      <c r="BG173" s="161">
        <f t="shared" si="46"/>
        <v>0</v>
      </c>
      <c r="BH173" s="161">
        <f t="shared" si="47"/>
        <v>0</v>
      </c>
      <c r="BI173" s="161">
        <f t="shared" si="48"/>
        <v>0</v>
      </c>
      <c r="BJ173" s="14" t="s">
        <v>82</v>
      </c>
      <c r="BK173" s="161">
        <f t="shared" si="49"/>
        <v>0</v>
      </c>
      <c r="BL173" s="14" t="s">
        <v>202</v>
      </c>
      <c r="BM173" s="160" t="s">
        <v>1699</v>
      </c>
    </row>
    <row r="174" spans="1:65" s="2" customFormat="1" ht="16.5" customHeight="1">
      <c r="A174" s="29"/>
      <c r="B174" s="147"/>
      <c r="C174" s="148" t="s">
        <v>309</v>
      </c>
      <c r="D174" s="148" t="s">
        <v>142</v>
      </c>
      <c r="E174" s="149" t="s">
        <v>1700</v>
      </c>
      <c r="F174" s="150" t="s">
        <v>1701</v>
      </c>
      <c r="G174" s="151" t="s">
        <v>267</v>
      </c>
      <c r="H174" s="152">
        <v>1</v>
      </c>
      <c r="I174" s="153"/>
      <c r="J174" s="154">
        <f t="shared" si="40"/>
        <v>0</v>
      </c>
      <c r="K174" s="155"/>
      <c r="L174" s="30"/>
      <c r="M174" s="156" t="s">
        <v>1</v>
      </c>
      <c r="N174" s="157" t="s">
        <v>39</v>
      </c>
      <c r="O174" s="58"/>
      <c r="P174" s="158">
        <f t="shared" si="41"/>
        <v>0</v>
      </c>
      <c r="Q174" s="158">
        <v>0</v>
      </c>
      <c r="R174" s="158">
        <f t="shared" si="42"/>
        <v>0</v>
      </c>
      <c r="S174" s="158">
        <v>0</v>
      </c>
      <c r="T174" s="159">
        <f t="shared" si="4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202</v>
      </c>
      <c r="AT174" s="160" t="s">
        <v>142</v>
      </c>
      <c r="AU174" s="160" t="s">
        <v>82</v>
      </c>
      <c r="AY174" s="14" t="s">
        <v>140</v>
      </c>
      <c r="BE174" s="161">
        <f t="shared" si="44"/>
        <v>0</v>
      </c>
      <c r="BF174" s="161">
        <f t="shared" si="45"/>
        <v>0</v>
      </c>
      <c r="BG174" s="161">
        <f t="shared" si="46"/>
        <v>0</v>
      </c>
      <c r="BH174" s="161">
        <f t="shared" si="47"/>
        <v>0</v>
      </c>
      <c r="BI174" s="161">
        <f t="shared" si="48"/>
        <v>0</v>
      </c>
      <c r="BJ174" s="14" t="s">
        <v>82</v>
      </c>
      <c r="BK174" s="161">
        <f t="shared" si="49"/>
        <v>0</v>
      </c>
      <c r="BL174" s="14" t="s">
        <v>202</v>
      </c>
      <c r="BM174" s="160" t="s">
        <v>1702</v>
      </c>
    </row>
    <row r="175" spans="1:65" s="2" customFormat="1" ht="16.5" customHeight="1">
      <c r="A175" s="29"/>
      <c r="B175" s="147"/>
      <c r="C175" s="162" t="s">
        <v>314</v>
      </c>
      <c r="D175" s="162" t="s">
        <v>193</v>
      </c>
      <c r="E175" s="163" t="s">
        <v>1703</v>
      </c>
      <c r="F175" s="164" t="s">
        <v>1704</v>
      </c>
      <c r="G175" s="165" t="s">
        <v>267</v>
      </c>
      <c r="H175" s="166">
        <v>1</v>
      </c>
      <c r="I175" s="167"/>
      <c r="J175" s="168">
        <f t="shared" si="40"/>
        <v>0</v>
      </c>
      <c r="K175" s="169"/>
      <c r="L175" s="170"/>
      <c r="M175" s="171" t="s">
        <v>1</v>
      </c>
      <c r="N175" s="172" t="s">
        <v>39</v>
      </c>
      <c r="O175" s="58"/>
      <c r="P175" s="158">
        <f t="shared" si="41"/>
        <v>0</v>
      </c>
      <c r="Q175" s="158">
        <v>0</v>
      </c>
      <c r="R175" s="158">
        <f t="shared" si="42"/>
        <v>0</v>
      </c>
      <c r="S175" s="158">
        <v>0</v>
      </c>
      <c r="T175" s="159">
        <f t="shared" si="4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269</v>
      </c>
      <c r="AT175" s="160" t="s">
        <v>193</v>
      </c>
      <c r="AU175" s="160" t="s">
        <v>82</v>
      </c>
      <c r="AY175" s="14" t="s">
        <v>140</v>
      </c>
      <c r="BE175" s="161">
        <f t="shared" si="44"/>
        <v>0</v>
      </c>
      <c r="BF175" s="161">
        <f t="shared" si="45"/>
        <v>0</v>
      </c>
      <c r="BG175" s="161">
        <f t="shared" si="46"/>
        <v>0</v>
      </c>
      <c r="BH175" s="161">
        <f t="shared" si="47"/>
        <v>0</v>
      </c>
      <c r="BI175" s="161">
        <f t="shared" si="48"/>
        <v>0</v>
      </c>
      <c r="BJ175" s="14" t="s">
        <v>82</v>
      </c>
      <c r="BK175" s="161">
        <f t="shared" si="49"/>
        <v>0</v>
      </c>
      <c r="BL175" s="14" t="s">
        <v>202</v>
      </c>
      <c r="BM175" s="160" t="s">
        <v>1705</v>
      </c>
    </row>
    <row r="176" spans="1:65" s="2" customFormat="1" ht="16.5" customHeight="1">
      <c r="A176" s="29"/>
      <c r="B176" s="147"/>
      <c r="C176" s="148" t="s">
        <v>318</v>
      </c>
      <c r="D176" s="148" t="s">
        <v>142</v>
      </c>
      <c r="E176" s="149" t="s">
        <v>1706</v>
      </c>
      <c r="F176" s="150" t="s">
        <v>1707</v>
      </c>
      <c r="G176" s="151" t="s">
        <v>267</v>
      </c>
      <c r="H176" s="152">
        <v>13</v>
      </c>
      <c r="I176" s="153"/>
      <c r="J176" s="154">
        <f t="shared" si="40"/>
        <v>0</v>
      </c>
      <c r="K176" s="155"/>
      <c r="L176" s="30"/>
      <c r="M176" s="156" t="s">
        <v>1</v>
      </c>
      <c r="N176" s="157" t="s">
        <v>39</v>
      </c>
      <c r="O176" s="58"/>
      <c r="P176" s="158">
        <f t="shared" si="41"/>
        <v>0</v>
      </c>
      <c r="Q176" s="158">
        <v>0</v>
      </c>
      <c r="R176" s="158">
        <f t="shared" si="42"/>
        <v>0</v>
      </c>
      <c r="S176" s="158">
        <v>0</v>
      </c>
      <c r="T176" s="159">
        <f t="shared" si="4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202</v>
      </c>
      <c r="AT176" s="160" t="s">
        <v>142</v>
      </c>
      <c r="AU176" s="160" t="s">
        <v>82</v>
      </c>
      <c r="AY176" s="14" t="s">
        <v>140</v>
      </c>
      <c r="BE176" s="161">
        <f t="shared" si="44"/>
        <v>0</v>
      </c>
      <c r="BF176" s="161">
        <f t="shared" si="45"/>
        <v>0</v>
      </c>
      <c r="BG176" s="161">
        <f t="shared" si="46"/>
        <v>0</v>
      </c>
      <c r="BH176" s="161">
        <f t="shared" si="47"/>
        <v>0</v>
      </c>
      <c r="BI176" s="161">
        <f t="shared" si="48"/>
        <v>0</v>
      </c>
      <c r="BJ176" s="14" t="s">
        <v>82</v>
      </c>
      <c r="BK176" s="161">
        <f t="shared" si="49"/>
        <v>0</v>
      </c>
      <c r="BL176" s="14" t="s">
        <v>202</v>
      </c>
      <c r="BM176" s="160" t="s">
        <v>1708</v>
      </c>
    </row>
    <row r="177" spans="1:65" s="2" customFormat="1" ht="16.5" customHeight="1">
      <c r="A177" s="29"/>
      <c r="B177" s="147"/>
      <c r="C177" s="162" t="s">
        <v>322</v>
      </c>
      <c r="D177" s="162" t="s">
        <v>193</v>
      </c>
      <c r="E177" s="163" t="s">
        <v>1709</v>
      </c>
      <c r="F177" s="164" t="s">
        <v>1710</v>
      </c>
      <c r="G177" s="165" t="s">
        <v>267</v>
      </c>
      <c r="H177" s="166">
        <v>6</v>
      </c>
      <c r="I177" s="167"/>
      <c r="J177" s="168">
        <f t="shared" si="40"/>
        <v>0</v>
      </c>
      <c r="K177" s="169"/>
      <c r="L177" s="170"/>
      <c r="M177" s="171" t="s">
        <v>1</v>
      </c>
      <c r="N177" s="172" t="s">
        <v>39</v>
      </c>
      <c r="O177" s="58"/>
      <c r="P177" s="158">
        <f t="shared" si="41"/>
        <v>0</v>
      </c>
      <c r="Q177" s="158">
        <v>0</v>
      </c>
      <c r="R177" s="158">
        <f t="shared" si="42"/>
        <v>0</v>
      </c>
      <c r="S177" s="158">
        <v>0</v>
      </c>
      <c r="T177" s="159">
        <f t="shared" si="4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269</v>
      </c>
      <c r="AT177" s="160" t="s">
        <v>193</v>
      </c>
      <c r="AU177" s="160" t="s">
        <v>82</v>
      </c>
      <c r="AY177" s="14" t="s">
        <v>140</v>
      </c>
      <c r="BE177" s="161">
        <f t="shared" si="44"/>
        <v>0</v>
      </c>
      <c r="BF177" s="161">
        <f t="shared" si="45"/>
        <v>0</v>
      </c>
      <c r="BG177" s="161">
        <f t="shared" si="46"/>
        <v>0</v>
      </c>
      <c r="BH177" s="161">
        <f t="shared" si="47"/>
        <v>0</v>
      </c>
      <c r="BI177" s="161">
        <f t="shared" si="48"/>
        <v>0</v>
      </c>
      <c r="BJ177" s="14" t="s">
        <v>82</v>
      </c>
      <c r="BK177" s="161">
        <f t="shared" si="49"/>
        <v>0</v>
      </c>
      <c r="BL177" s="14" t="s">
        <v>202</v>
      </c>
      <c r="BM177" s="160" t="s">
        <v>1711</v>
      </c>
    </row>
    <row r="178" spans="1:65" s="2" customFormat="1" ht="24.15" customHeight="1">
      <c r="A178" s="29"/>
      <c r="B178" s="147"/>
      <c r="C178" s="162" t="s">
        <v>326</v>
      </c>
      <c r="D178" s="162" t="s">
        <v>193</v>
      </c>
      <c r="E178" s="163" t="s">
        <v>1712</v>
      </c>
      <c r="F178" s="164" t="s">
        <v>1713</v>
      </c>
      <c r="G178" s="165" t="s">
        <v>267</v>
      </c>
      <c r="H178" s="166">
        <v>1</v>
      </c>
      <c r="I178" s="167"/>
      <c r="J178" s="168">
        <f t="shared" si="40"/>
        <v>0</v>
      </c>
      <c r="K178" s="169"/>
      <c r="L178" s="170"/>
      <c r="M178" s="171" t="s">
        <v>1</v>
      </c>
      <c r="N178" s="172" t="s">
        <v>39</v>
      </c>
      <c r="O178" s="58"/>
      <c r="P178" s="158">
        <f t="shared" si="41"/>
        <v>0</v>
      </c>
      <c r="Q178" s="158">
        <v>0</v>
      </c>
      <c r="R178" s="158">
        <f t="shared" si="42"/>
        <v>0</v>
      </c>
      <c r="S178" s="158">
        <v>0</v>
      </c>
      <c r="T178" s="159">
        <f t="shared" si="4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269</v>
      </c>
      <c r="AT178" s="160" t="s">
        <v>193</v>
      </c>
      <c r="AU178" s="160" t="s">
        <v>82</v>
      </c>
      <c r="AY178" s="14" t="s">
        <v>140</v>
      </c>
      <c r="BE178" s="161">
        <f t="shared" si="44"/>
        <v>0</v>
      </c>
      <c r="BF178" s="161">
        <f t="shared" si="45"/>
        <v>0</v>
      </c>
      <c r="BG178" s="161">
        <f t="shared" si="46"/>
        <v>0</v>
      </c>
      <c r="BH178" s="161">
        <f t="shared" si="47"/>
        <v>0</v>
      </c>
      <c r="BI178" s="161">
        <f t="shared" si="48"/>
        <v>0</v>
      </c>
      <c r="BJ178" s="14" t="s">
        <v>82</v>
      </c>
      <c r="BK178" s="161">
        <f t="shared" si="49"/>
        <v>0</v>
      </c>
      <c r="BL178" s="14" t="s">
        <v>202</v>
      </c>
      <c r="BM178" s="160" t="s">
        <v>1714</v>
      </c>
    </row>
    <row r="179" spans="1:65" s="2" customFormat="1" ht="16.5" customHeight="1">
      <c r="A179" s="29"/>
      <c r="B179" s="147"/>
      <c r="C179" s="162" t="s">
        <v>330</v>
      </c>
      <c r="D179" s="162" t="s">
        <v>193</v>
      </c>
      <c r="E179" s="163" t="s">
        <v>1715</v>
      </c>
      <c r="F179" s="164" t="s">
        <v>1716</v>
      </c>
      <c r="G179" s="165" t="s">
        <v>267</v>
      </c>
      <c r="H179" s="166">
        <v>1</v>
      </c>
      <c r="I179" s="167"/>
      <c r="J179" s="168">
        <f t="shared" si="40"/>
        <v>0</v>
      </c>
      <c r="K179" s="169"/>
      <c r="L179" s="170"/>
      <c r="M179" s="171" t="s">
        <v>1</v>
      </c>
      <c r="N179" s="172" t="s">
        <v>39</v>
      </c>
      <c r="O179" s="58"/>
      <c r="P179" s="158">
        <f t="shared" si="41"/>
        <v>0</v>
      </c>
      <c r="Q179" s="158">
        <v>0</v>
      </c>
      <c r="R179" s="158">
        <f t="shared" si="42"/>
        <v>0</v>
      </c>
      <c r="S179" s="158">
        <v>0</v>
      </c>
      <c r="T179" s="159">
        <f t="shared" si="4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269</v>
      </c>
      <c r="AT179" s="160" t="s">
        <v>193</v>
      </c>
      <c r="AU179" s="160" t="s">
        <v>82</v>
      </c>
      <c r="AY179" s="14" t="s">
        <v>140</v>
      </c>
      <c r="BE179" s="161">
        <f t="shared" si="44"/>
        <v>0</v>
      </c>
      <c r="BF179" s="161">
        <f t="shared" si="45"/>
        <v>0</v>
      </c>
      <c r="BG179" s="161">
        <f t="shared" si="46"/>
        <v>0</v>
      </c>
      <c r="BH179" s="161">
        <f t="shared" si="47"/>
        <v>0</v>
      </c>
      <c r="BI179" s="161">
        <f t="shared" si="48"/>
        <v>0</v>
      </c>
      <c r="BJ179" s="14" t="s">
        <v>82</v>
      </c>
      <c r="BK179" s="161">
        <f t="shared" si="49"/>
        <v>0</v>
      </c>
      <c r="BL179" s="14" t="s">
        <v>202</v>
      </c>
      <c r="BM179" s="160" t="s">
        <v>1717</v>
      </c>
    </row>
    <row r="180" spans="1:65" s="2" customFormat="1" ht="16.5" customHeight="1">
      <c r="A180" s="29"/>
      <c r="B180" s="147"/>
      <c r="C180" s="148" t="s">
        <v>334</v>
      </c>
      <c r="D180" s="148" t="s">
        <v>142</v>
      </c>
      <c r="E180" s="149" t="s">
        <v>1718</v>
      </c>
      <c r="F180" s="150" t="s">
        <v>1719</v>
      </c>
      <c r="G180" s="151" t="s">
        <v>267</v>
      </c>
      <c r="H180" s="152">
        <v>2</v>
      </c>
      <c r="I180" s="153"/>
      <c r="J180" s="154">
        <f t="shared" si="40"/>
        <v>0</v>
      </c>
      <c r="K180" s="155"/>
      <c r="L180" s="30"/>
      <c r="M180" s="156" t="s">
        <v>1</v>
      </c>
      <c r="N180" s="157" t="s">
        <v>39</v>
      </c>
      <c r="O180" s="58"/>
      <c r="P180" s="158">
        <f t="shared" si="41"/>
        <v>0</v>
      </c>
      <c r="Q180" s="158">
        <v>0</v>
      </c>
      <c r="R180" s="158">
        <f t="shared" si="42"/>
        <v>0</v>
      </c>
      <c r="S180" s="158">
        <v>0</v>
      </c>
      <c r="T180" s="159">
        <f t="shared" si="4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202</v>
      </c>
      <c r="AT180" s="160" t="s">
        <v>142</v>
      </c>
      <c r="AU180" s="160" t="s">
        <v>82</v>
      </c>
      <c r="AY180" s="14" t="s">
        <v>140</v>
      </c>
      <c r="BE180" s="161">
        <f t="shared" si="44"/>
        <v>0</v>
      </c>
      <c r="BF180" s="161">
        <f t="shared" si="45"/>
        <v>0</v>
      </c>
      <c r="BG180" s="161">
        <f t="shared" si="46"/>
        <v>0</v>
      </c>
      <c r="BH180" s="161">
        <f t="shared" si="47"/>
        <v>0</v>
      </c>
      <c r="BI180" s="161">
        <f t="shared" si="48"/>
        <v>0</v>
      </c>
      <c r="BJ180" s="14" t="s">
        <v>82</v>
      </c>
      <c r="BK180" s="161">
        <f t="shared" si="49"/>
        <v>0</v>
      </c>
      <c r="BL180" s="14" t="s">
        <v>202</v>
      </c>
      <c r="BM180" s="160" t="s">
        <v>1720</v>
      </c>
    </row>
    <row r="181" spans="1:65" s="2" customFormat="1" ht="16.5" customHeight="1">
      <c r="A181" s="29"/>
      <c r="B181" s="147"/>
      <c r="C181" s="162" t="s">
        <v>338</v>
      </c>
      <c r="D181" s="162" t="s">
        <v>193</v>
      </c>
      <c r="E181" s="163" t="s">
        <v>1721</v>
      </c>
      <c r="F181" s="164" t="s">
        <v>1722</v>
      </c>
      <c r="G181" s="165" t="s">
        <v>267</v>
      </c>
      <c r="H181" s="166">
        <v>2</v>
      </c>
      <c r="I181" s="167"/>
      <c r="J181" s="168">
        <f t="shared" si="40"/>
        <v>0</v>
      </c>
      <c r="K181" s="169"/>
      <c r="L181" s="170"/>
      <c r="M181" s="171" t="s">
        <v>1</v>
      </c>
      <c r="N181" s="172" t="s">
        <v>39</v>
      </c>
      <c r="O181" s="58"/>
      <c r="P181" s="158">
        <f t="shared" si="41"/>
        <v>0</v>
      </c>
      <c r="Q181" s="158">
        <v>0</v>
      </c>
      <c r="R181" s="158">
        <f t="shared" si="42"/>
        <v>0</v>
      </c>
      <c r="S181" s="158">
        <v>0</v>
      </c>
      <c r="T181" s="159">
        <f t="shared" si="4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269</v>
      </c>
      <c r="AT181" s="160" t="s">
        <v>193</v>
      </c>
      <c r="AU181" s="160" t="s">
        <v>82</v>
      </c>
      <c r="AY181" s="14" t="s">
        <v>140</v>
      </c>
      <c r="BE181" s="161">
        <f t="shared" si="44"/>
        <v>0</v>
      </c>
      <c r="BF181" s="161">
        <f t="shared" si="45"/>
        <v>0</v>
      </c>
      <c r="BG181" s="161">
        <f t="shared" si="46"/>
        <v>0</v>
      </c>
      <c r="BH181" s="161">
        <f t="shared" si="47"/>
        <v>0</v>
      </c>
      <c r="BI181" s="161">
        <f t="shared" si="48"/>
        <v>0</v>
      </c>
      <c r="BJ181" s="14" t="s">
        <v>82</v>
      </c>
      <c r="BK181" s="161">
        <f t="shared" si="49"/>
        <v>0</v>
      </c>
      <c r="BL181" s="14" t="s">
        <v>202</v>
      </c>
      <c r="BM181" s="160" t="s">
        <v>1723</v>
      </c>
    </row>
    <row r="182" spans="1:65" s="2" customFormat="1" ht="16.5" customHeight="1">
      <c r="A182" s="29"/>
      <c r="B182" s="147"/>
      <c r="C182" s="148" t="s">
        <v>342</v>
      </c>
      <c r="D182" s="148" t="s">
        <v>142</v>
      </c>
      <c r="E182" s="149" t="s">
        <v>1724</v>
      </c>
      <c r="F182" s="150" t="s">
        <v>1725</v>
      </c>
      <c r="G182" s="151" t="s">
        <v>267</v>
      </c>
      <c r="H182" s="152">
        <v>1</v>
      </c>
      <c r="I182" s="153"/>
      <c r="J182" s="154">
        <f t="shared" si="40"/>
        <v>0</v>
      </c>
      <c r="K182" s="155"/>
      <c r="L182" s="30"/>
      <c r="M182" s="156" t="s">
        <v>1</v>
      </c>
      <c r="N182" s="157" t="s">
        <v>39</v>
      </c>
      <c r="O182" s="58"/>
      <c r="P182" s="158">
        <f t="shared" si="41"/>
        <v>0</v>
      </c>
      <c r="Q182" s="158">
        <v>0</v>
      </c>
      <c r="R182" s="158">
        <f t="shared" si="42"/>
        <v>0</v>
      </c>
      <c r="S182" s="158">
        <v>0</v>
      </c>
      <c r="T182" s="159">
        <f t="shared" si="4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202</v>
      </c>
      <c r="AT182" s="160" t="s">
        <v>142</v>
      </c>
      <c r="AU182" s="160" t="s">
        <v>82</v>
      </c>
      <c r="AY182" s="14" t="s">
        <v>140</v>
      </c>
      <c r="BE182" s="161">
        <f t="shared" si="44"/>
        <v>0</v>
      </c>
      <c r="BF182" s="161">
        <f t="shared" si="45"/>
        <v>0</v>
      </c>
      <c r="BG182" s="161">
        <f t="shared" si="46"/>
        <v>0</v>
      </c>
      <c r="BH182" s="161">
        <f t="shared" si="47"/>
        <v>0</v>
      </c>
      <c r="BI182" s="161">
        <f t="shared" si="48"/>
        <v>0</v>
      </c>
      <c r="BJ182" s="14" t="s">
        <v>82</v>
      </c>
      <c r="BK182" s="161">
        <f t="shared" si="49"/>
        <v>0</v>
      </c>
      <c r="BL182" s="14" t="s">
        <v>202</v>
      </c>
      <c r="BM182" s="160" t="s">
        <v>1726</v>
      </c>
    </row>
    <row r="183" spans="1:65" s="2" customFormat="1" ht="24.15" customHeight="1">
      <c r="A183" s="29"/>
      <c r="B183" s="147"/>
      <c r="C183" s="162" t="s">
        <v>346</v>
      </c>
      <c r="D183" s="162" t="s">
        <v>193</v>
      </c>
      <c r="E183" s="163" t="s">
        <v>1727</v>
      </c>
      <c r="F183" s="164" t="s">
        <v>1728</v>
      </c>
      <c r="G183" s="165" t="s">
        <v>267</v>
      </c>
      <c r="H183" s="166">
        <v>1</v>
      </c>
      <c r="I183" s="167"/>
      <c r="J183" s="168">
        <f t="shared" si="40"/>
        <v>0</v>
      </c>
      <c r="K183" s="169"/>
      <c r="L183" s="170"/>
      <c r="M183" s="171" t="s">
        <v>1</v>
      </c>
      <c r="N183" s="172" t="s">
        <v>39</v>
      </c>
      <c r="O183" s="58"/>
      <c r="P183" s="158">
        <f t="shared" si="41"/>
        <v>0</v>
      </c>
      <c r="Q183" s="158">
        <v>0</v>
      </c>
      <c r="R183" s="158">
        <f t="shared" si="42"/>
        <v>0</v>
      </c>
      <c r="S183" s="158">
        <v>0</v>
      </c>
      <c r="T183" s="159">
        <f t="shared" si="4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269</v>
      </c>
      <c r="AT183" s="160" t="s">
        <v>193</v>
      </c>
      <c r="AU183" s="160" t="s">
        <v>82</v>
      </c>
      <c r="AY183" s="14" t="s">
        <v>140</v>
      </c>
      <c r="BE183" s="161">
        <f t="shared" si="44"/>
        <v>0</v>
      </c>
      <c r="BF183" s="161">
        <f t="shared" si="45"/>
        <v>0</v>
      </c>
      <c r="BG183" s="161">
        <f t="shared" si="46"/>
        <v>0</v>
      </c>
      <c r="BH183" s="161">
        <f t="shared" si="47"/>
        <v>0</v>
      </c>
      <c r="BI183" s="161">
        <f t="shared" si="48"/>
        <v>0</v>
      </c>
      <c r="BJ183" s="14" t="s">
        <v>82</v>
      </c>
      <c r="BK183" s="161">
        <f t="shared" si="49"/>
        <v>0</v>
      </c>
      <c r="BL183" s="14" t="s">
        <v>202</v>
      </c>
      <c r="BM183" s="160" t="s">
        <v>1729</v>
      </c>
    </row>
    <row r="184" spans="1:65" s="2" customFormat="1" ht="24.15" customHeight="1">
      <c r="A184" s="29"/>
      <c r="B184" s="147"/>
      <c r="C184" s="148" t="s">
        <v>350</v>
      </c>
      <c r="D184" s="148" t="s">
        <v>142</v>
      </c>
      <c r="E184" s="149" t="s">
        <v>1730</v>
      </c>
      <c r="F184" s="150" t="s">
        <v>1731</v>
      </c>
      <c r="G184" s="151" t="s">
        <v>267</v>
      </c>
      <c r="H184" s="152">
        <v>2</v>
      </c>
      <c r="I184" s="153"/>
      <c r="J184" s="154">
        <f t="shared" si="40"/>
        <v>0</v>
      </c>
      <c r="K184" s="155"/>
      <c r="L184" s="30"/>
      <c r="M184" s="156" t="s">
        <v>1</v>
      </c>
      <c r="N184" s="157" t="s">
        <v>39</v>
      </c>
      <c r="O184" s="58"/>
      <c r="P184" s="158">
        <f t="shared" si="41"/>
        <v>0</v>
      </c>
      <c r="Q184" s="158">
        <v>0</v>
      </c>
      <c r="R184" s="158">
        <f t="shared" si="42"/>
        <v>0</v>
      </c>
      <c r="S184" s="158">
        <v>0</v>
      </c>
      <c r="T184" s="159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202</v>
      </c>
      <c r="AT184" s="160" t="s">
        <v>142</v>
      </c>
      <c r="AU184" s="160" t="s">
        <v>82</v>
      </c>
      <c r="AY184" s="14" t="s">
        <v>140</v>
      </c>
      <c r="BE184" s="161">
        <f t="shared" si="44"/>
        <v>0</v>
      </c>
      <c r="BF184" s="161">
        <f t="shared" si="45"/>
        <v>0</v>
      </c>
      <c r="BG184" s="161">
        <f t="shared" si="46"/>
        <v>0</v>
      </c>
      <c r="BH184" s="161">
        <f t="shared" si="47"/>
        <v>0</v>
      </c>
      <c r="BI184" s="161">
        <f t="shared" si="48"/>
        <v>0</v>
      </c>
      <c r="BJ184" s="14" t="s">
        <v>82</v>
      </c>
      <c r="BK184" s="161">
        <f t="shared" si="49"/>
        <v>0</v>
      </c>
      <c r="BL184" s="14" t="s">
        <v>202</v>
      </c>
      <c r="BM184" s="160" t="s">
        <v>1732</v>
      </c>
    </row>
    <row r="185" spans="1:65" s="2" customFormat="1" ht="16.5" customHeight="1">
      <c r="A185" s="29"/>
      <c r="B185" s="147"/>
      <c r="C185" s="148" t="s">
        <v>354</v>
      </c>
      <c r="D185" s="148" t="s">
        <v>142</v>
      </c>
      <c r="E185" s="149" t="s">
        <v>1733</v>
      </c>
      <c r="F185" s="150" t="s">
        <v>1734</v>
      </c>
      <c r="G185" s="151" t="s">
        <v>267</v>
      </c>
      <c r="H185" s="152">
        <v>1</v>
      </c>
      <c r="I185" s="153"/>
      <c r="J185" s="154">
        <f t="shared" si="40"/>
        <v>0</v>
      </c>
      <c r="K185" s="155"/>
      <c r="L185" s="30"/>
      <c r="M185" s="156" t="s">
        <v>1</v>
      </c>
      <c r="N185" s="157" t="s">
        <v>39</v>
      </c>
      <c r="O185" s="58"/>
      <c r="P185" s="158">
        <f t="shared" si="41"/>
        <v>0</v>
      </c>
      <c r="Q185" s="158">
        <v>0</v>
      </c>
      <c r="R185" s="158">
        <f t="shared" si="42"/>
        <v>0</v>
      </c>
      <c r="S185" s="158">
        <v>0</v>
      </c>
      <c r="T185" s="159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202</v>
      </c>
      <c r="AT185" s="160" t="s">
        <v>142</v>
      </c>
      <c r="AU185" s="160" t="s">
        <v>82</v>
      </c>
      <c r="AY185" s="14" t="s">
        <v>140</v>
      </c>
      <c r="BE185" s="161">
        <f t="shared" si="44"/>
        <v>0</v>
      </c>
      <c r="BF185" s="161">
        <f t="shared" si="45"/>
        <v>0</v>
      </c>
      <c r="BG185" s="161">
        <f t="shared" si="46"/>
        <v>0</v>
      </c>
      <c r="BH185" s="161">
        <f t="shared" si="47"/>
        <v>0</v>
      </c>
      <c r="BI185" s="161">
        <f t="shared" si="48"/>
        <v>0</v>
      </c>
      <c r="BJ185" s="14" t="s">
        <v>82</v>
      </c>
      <c r="BK185" s="161">
        <f t="shared" si="49"/>
        <v>0</v>
      </c>
      <c r="BL185" s="14" t="s">
        <v>202</v>
      </c>
      <c r="BM185" s="160" t="s">
        <v>1735</v>
      </c>
    </row>
    <row r="186" spans="1:65" s="2" customFormat="1" ht="16.5" customHeight="1">
      <c r="A186" s="29"/>
      <c r="B186" s="147"/>
      <c r="C186" s="162" t="s">
        <v>358</v>
      </c>
      <c r="D186" s="162" t="s">
        <v>193</v>
      </c>
      <c r="E186" s="163" t="s">
        <v>1736</v>
      </c>
      <c r="F186" s="164" t="s">
        <v>1737</v>
      </c>
      <c r="G186" s="165" t="s">
        <v>267</v>
      </c>
      <c r="H186" s="166">
        <v>1</v>
      </c>
      <c r="I186" s="167"/>
      <c r="J186" s="168">
        <f t="shared" si="40"/>
        <v>0</v>
      </c>
      <c r="K186" s="169"/>
      <c r="L186" s="170"/>
      <c r="M186" s="171" t="s">
        <v>1</v>
      </c>
      <c r="N186" s="172" t="s">
        <v>39</v>
      </c>
      <c r="O186" s="58"/>
      <c r="P186" s="158">
        <f t="shared" si="41"/>
        <v>0</v>
      </c>
      <c r="Q186" s="158">
        <v>0</v>
      </c>
      <c r="R186" s="158">
        <f t="shared" si="42"/>
        <v>0</v>
      </c>
      <c r="S186" s="158">
        <v>0</v>
      </c>
      <c r="T186" s="159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269</v>
      </c>
      <c r="AT186" s="160" t="s">
        <v>193</v>
      </c>
      <c r="AU186" s="160" t="s">
        <v>82</v>
      </c>
      <c r="AY186" s="14" t="s">
        <v>140</v>
      </c>
      <c r="BE186" s="161">
        <f t="shared" si="44"/>
        <v>0</v>
      </c>
      <c r="BF186" s="161">
        <f t="shared" si="45"/>
        <v>0</v>
      </c>
      <c r="BG186" s="161">
        <f t="shared" si="46"/>
        <v>0</v>
      </c>
      <c r="BH186" s="161">
        <f t="shared" si="47"/>
        <v>0</v>
      </c>
      <c r="BI186" s="161">
        <f t="shared" si="48"/>
        <v>0</v>
      </c>
      <c r="BJ186" s="14" t="s">
        <v>82</v>
      </c>
      <c r="BK186" s="161">
        <f t="shared" si="49"/>
        <v>0</v>
      </c>
      <c r="BL186" s="14" t="s">
        <v>202</v>
      </c>
      <c r="BM186" s="160" t="s">
        <v>1738</v>
      </c>
    </row>
    <row r="187" spans="1:65" s="2" customFormat="1" ht="16.5" customHeight="1">
      <c r="A187" s="29"/>
      <c r="B187" s="147"/>
      <c r="C187" s="148" t="s">
        <v>363</v>
      </c>
      <c r="D187" s="148" t="s">
        <v>142</v>
      </c>
      <c r="E187" s="149" t="s">
        <v>1739</v>
      </c>
      <c r="F187" s="150" t="s">
        <v>1740</v>
      </c>
      <c r="G187" s="151" t="s">
        <v>267</v>
      </c>
      <c r="H187" s="152">
        <v>1</v>
      </c>
      <c r="I187" s="153"/>
      <c r="J187" s="154">
        <f t="shared" si="40"/>
        <v>0</v>
      </c>
      <c r="K187" s="155"/>
      <c r="L187" s="30"/>
      <c r="M187" s="156" t="s">
        <v>1</v>
      </c>
      <c r="N187" s="157" t="s">
        <v>39</v>
      </c>
      <c r="O187" s="58"/>
      <c r="P187" s="158">
        <f t="shared" si="41"/>
        <v>0</v>
      </c>
      <c r="Q187" s="158">
        <v>0</v>
      </c>
      <c r="R187" s="158">
        <f t="shared" si="42"/>
        <v>0</v>
      </c>
      <c r="S187" s="158">
        <v>0</v>
      </c>
      <c r="T187" s="159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202</v>
      </c>
      <c r="AT187" s="160" t="s">
        <v>142</v>
      </c>
      <c r="AU187" s="160" t="s">
        <v>82</v>
      </c>
      <c r="AY187" s="14" t="s">
        <v>140</v>
      </c>
      <c r="BE187" s="161">
        <f t="shared" si="44"/>
        <v>0</v>
      </c>
      <c r="BF187" s="161">
        <f t="shared" si="45"/>
        <v>0</v>
      </c>
      <c r="BG187" s="161">
        <f t="shared" si="46"/>
        <v>0</v>
      </c>
      <c r="BH187" s="161">
        <f t="shared" si="47"/>
        <v>0</v>
      </c>
      <c r="BI187" s="161">
        <f t="shared" si="48"/>
        <v>0</v>
      </c>
      <c r="BJ187" s="14" t="s">
        <v>82</v>
      </c>
      <c r="BK187" s="161">
        <f t="shared" si="49"/>
        <v>0</v>
      </c>
      <c r="BL187" s="14" t="s">
        <v>202</v>
      </c>
      <c r="BM187" s="160" t="s">
        <v>1741</v>
      </c>
    </row>
    <row r="188" spans="1:65" s="2" customFormat="1" ht="24.15" customHeight="1">
      <c r="A188" s="29"/>
      <c r="B188" s="147"/>
      <c r="C188" s="162" t="s">
        <v>367</v>
      </c>
      <c r="D188" s="162" t="s">
        <v>193</v>
      </c>
      <c r="E188" s="163" t="s">
        <v>1742</v>
      </c>
      <c r="F188" s="164" t="s">
        <v>1743</v>
      </c>
      <c r="G188" s="165" t="s">
        <v>267</v>
      </c>
      <c r="H188" s="166">
        <v>1</v>
      </c>
      <c r="I188" s="167"/>
      <c r="J188" s="168">
        <f t="shared" si="40"/>
        <v>0</v>
      </c>
      <c r="K188" s="169"/>
      <c r="L188" s="170"/>
      <c r="M188" s="171" t="s">
        <v>1</v>
      </c>
      <c r="N188" s="172" t="s">
        <v>39</v>
      </c>
      <c r="O188" s="58"/>
      <c r="P188" s="158">
        <f t="shared" si="41"/>
        <v>0</v>
      </c>
      <c r="Q188" s="158">
        <v>0</v>
      </c>
      <c r="R188" s="158">
        <f t="shared" si="42"/>
        <v>0</v>
      </c>
      <c r="S188" s="158">
        <v>0</v>
      </c>
      <c r="T188" s="159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269</v>
      </c>
      <c r="AT188" s="160" t="s">
        <v>193</v>
      </c>
      <c r="AU188" s="160" t="s">
        <v>82</v>
      </c>
      <c r="AY188" s="14" t="s">
        <v>140</v>
      </c>
      <c r="BE188" s="161">
        <f t="shared" si="44"/>
        <v>0</v>
      </c>
      <c r="BF188" s="161">
        <f t="shared" si="45"/>
        <v>0</v>
      </c>
      <c r="BG188" s="161">
        <f t="shared" si="46"/>
        <v>0</v>
      </c>
      <c r="BH188" s="161">
        <f t="shared" si="47"/>
        <v>0</v>
      </c>
      <c r="BI188" s="161">
        <f t="shared" si="48"/>
        <v>0</v>
      </c>
      <c r="BJ188" s="14" t="s">
        <v>82</v>
      </c>
      <c r="BK188" s="161">
        <f t="shared" si="49"/>
        <v>0</v>
      </c>
      <c r="BL188" s="14" t="s">
        <v>202</v>
      </c>
      <c r="BM188" s="160" t="s">
        <v>1744</v>
      </c>
    </row>
    <row r="189" spans="1:65" s="2" customFormat="1" ht="24.15" customHeight="1">
      <c r="A189" s="29"/>
      <c r="B189" s="147"/>
      <c r="C189" s="148" t="s">
        <v>371</v>
      </c>
      <c r="D189" s="148" t="s">
        <v>142</v>
      </c>
      <c r="E189" s="149" t="s">
        <v>1745</v>
      </c>
      <c r="F189" s="150" t="s">
        <v>1746</v>
      </c>
      <c r="G189" s="151" t="s">
        <v>267</v>
      </c>
      <c r="H189" s="152">
        <v>2</v>
      </c>
      <c r="I189" s="153"/>
      <c r="J189" s="154">
        <f t="shared" si="40"/>
        <v>0</v>
      </c>
      <c r="K189" s="155"/>
      <c r="L189" s="30"/>
      <c r="M189" s="156" t="s">
        <v>1</v>
      </c>
      <c r="N189" s="157" t="s">
        <v>39</v>
      </c>
      <c r="O189" s="58"/>
      <c r="P189" s="158">
        <f t="shared" si="41"/>
        <v>0</v>
      </c>
      <c r="Q189" s="158">
        <v>0</v>
      </c>
      <c r="R189" s="158">
        <f t="shared" si="42"/>
        <v>0</v>
      </c>
      <c r="S189" s="158">
        <v>0</v>
      </c>
      <c r="T189" s="159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202</v>
      </c>
      <c r="AT189" s="160" t="s">
        <v>142</v>
      </c>
      <c r="AU189" s="160" t="s">
        <v>82</v>
      </c>
      <c r="AY189" s="14" t="s">
        <v>140</v>
      </c>
      <c r="BE189" s="161">
        <f t="shared" si="44"/>
        <v>0</v>
      </c>
      <c r="BF189" s="161">
        <f t="shared" si="45"/>
        <v>0</v>
      </c>
      <c r="BG189" s="161">
        <f t="shared" si="46"/>
        <v>0</v>
      </c>
      <c r="BH189" s="161">
        <f t="shared" si="47"/>
        <v>0</v>
      </c>
      <c r="BI189" s="161">
        <f t="shared" si="48"/>
        <v>0</v>
      </c>
      <c r="BJ189" s="14" t="s">
        <v>82</v>
      </c>
      <c r="BK189" s="161">
        <f t="shared" si="49"/>
        <v>0</v>
      </c>
      <c r="BL189" s="14" t="s">
        <v>202</v>
      </c>
      <c r="BM189" s="160" t="s">
        <v>1747</v>
      </c>
    </row>
    <row r="190" spans="1:65" s="2" customFormat="1" ht="16.5" customHeight="1">
      <c r="A190" s="29"/>
      <c r="B190" s="147"/>
      <c r="C190" s="162" t="s">
        <v>376</v>
      </c>
      <c r="D190" s="162" t="s">
        <v>193</v>
      </c>
      <c r="E190" s="163" t="s">
        <v>1748</v>
      </c>
      <c r="F190" s="164" t="s">
        <v>1749</v>
      </c>
      <c r="G190" s="165" t="s">
        <v>267</v>
      </c>
      <c r="H190" s="166">
        <v>2</v>
      </c>
      <c r="I190" s="167"/>
      <c r="J190" s="168">
        <f t="shared" si="40"/>
        <v>0</v>
      </c>
      <c r="K190" s="169"/>
      <c r="L190" s="170"/>
      <c r="M190" s="171" t="s">
        <v>1</v>
      </c>
      <c r="N190" s="172" t="s">
        <v>39</v>
      </c>
      <c r="O190" s="58"/>
      <c r="P190" s="158">
        <f t="shared" si="41"/>
        <v>0</v>
      </c>
      <c r="Q190" s="158">
        <v>0</v>
      </c>
      <c r="R190" s="158">
        <f t="shared" si="42"/>
        <v>0</v>
      </c>
      <c r="S190" s="158">
        <v>0</v>
      </c>
      <c r="T190" s="159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269</v>
      </c>
      <c r="AT190" s="160" t="s">
        <v>193</v>
      </c>
      <c r="AU190" s="160" t="s">
        <v>82</v>
      </c>
      <c r="AY190" s="14" t="s">
        <v>140</v>
      </c>
      <c r="BE190" s="161">
        <f t="shared" si="44"/>
        <v>0</v>
      </c>
      <c r="BF190" s="161">
        <f t="shared" si="45"/>
        <v>0</v>
      </c>
      <c r="BG190" s="161">
        <f t="shared" si="46"/>
        <v>0</v>
      </c>
      <c r="BH190" s="161">
        <f t="shared" si="47"/>
        <v>0</v>
      </c>
      <c r="BI190" s="161">
        <f t="shared" si="48"/>
        <v>0</v>
      </c>
      <c r="BJ190" s="14" t="s">
        <v>82</v>
      </c>
      <c r="BK190" s="161">
        <f t="shared" si="49"/>
        <v>0</v>
      </c>
      <c r="BL190" s="14" t="s">
        <v>202</v>
      </c>
      <c r="BM190" s="160" t="s">
        <v>1750</v>
      </c>
    </row>
    <row r="191" spans="1:65" s="2" customFormat="1" ht="16.5" customHeight="1">
      <c r="A191" s="29"/>
      <c r="B191" s="147"/>
      <c r="C191" s="148" t="s">
        <v>380</v>
      </c>
      <c r="D191" s="148" t="s">
        <v>142</v>
      </c>
      <c r="E191" s="149" t="s">
        <v>1751</v>
      </c>
      <c r="F191" s="150" t="s">
        <v>1752</v>
      </c>
      <c r="G191" s="151" t="s">
        <v>267</v>
      </c>
      <c r="H191" s="152">
        <v>2</v>
      </c>
      <c r="I191" s="153"/>
      <c r="J191" s="154">
        <f t="shared" si="40"/>
        <v>0</v>
      </c>
      <c r="K191" s="155"/>
      <c r="L191" s="30"/>
      <c r="M191" s="156" t="s">
        <v>1</v>
      </c>
      <c r="N191" s="157" t="s">
        <v>39</v>
      </c>
      <c r="O191" s="58"/>
      <c r="P191" s="158">
        <f t="shared" si="41"/>
        <v>0</v>
      </c>
      <c r="Q191" s="158">
        <v>0</v>
      </c>
      <c r="R191" s="158">
        <f t="shared" si="42"/>
        <v>0</v>
      </c>
      <c r="S191" s="158">
        <v>0</v>
      </c>
      <c r="T191" s="159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202</v>
      </c>
      <c r="AT191" s="160" t="s">
        <v>142</v>
      </c>
      <c r="AU191" s="160" t="s">
        <v>82</v>
      </c>
      <c r="AY191" s="14" t="s">
        <v>140</v>
      </c>
      <c r="BE191" s="161">
        <f t="shared" si="44"/>
        <v>0</v>
      </c>
      <c r="BF191" s="161">
        <f t="shared" si="45"/>
        <v>0</v>
      </c>
      <c r="BG191" s="161">
        <f t="shared" si="46"/>
        <v>0</v>
      </c>
      <c r="BH191" s="161">
        <f t="shared" si="47"/>
        <v>0</v>
      </c>
      <c r="BI191" s="161">
        <f t="shared" si="48"/>
        <v>0</v>
      </c>
      <c r="BJ191" s="14" t="s">
        <v>82</v>
      </c>
      <c r="BK191" s="161">
        <f t="shared" si="49"/>
        <v>0</v>
      </c>
      <c r="BL191" s="14" t="s">
        <v>202</v>
      </c>
      <c r="BM191" s="160" t="s">
        <v>1753</v>
      </c>
    </row>
    <row r="192" spans="1:65" s="2" customFormat="1" ht="16.5" customHeight="1">
      <c r="A192" s="29"/>
      <c r="B192" s="147"/>
      <c r="C192" s="162" t="s">
        <v>384</v>
      </c>
      <c r="D192" s="162" t="s">
        <v>193</v>
      </c>
      <c r="E192" s="163" t="s">
        <v>1754</v>
      </c>
      <c r="F192" s="164" t="s">
        <v>1755</v>
      </c>
      <c r="G192" s="165" t="s">
        <v>267</v>
      </c>
      <c r="H192" s="166">
        <v>2</v>
      </c>
      <c r="I192" s="167"/>
      <c r="J192" s="168">
        <f t="shared" si="40"/>
        <v>0</v>
      </c>
      <c r="K192" s="169"/>
      <c r="L192" s="170"/>
      <c r="M192" s="171" t="s">
        <v>1</v>
      </c>
      <c r="N192" s="172" t="s">
        <v>39</v>
      </c>
      <c r="O192" s="58"/>
      <c r="P192" s="158">
        <f t="shared" si="41"/>
        <v>0</v>
      </c>
      <c r="Q192" s="158">
        <v>0</v>
      </c>
      <c r="R192" s="158">
        <f t="shared" si="42"/>
        <v>0</v>
      </c>
      <c r="S192" s="158">
        <v>0</v>
      </c>
      <c r="T192" s="159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269</v>
      </c>
      <c r="AT192" s="160" t="s">
        <v>193</v>
      </c>
      <c r="AU192" s="160" t="s">
        <v>82</v>
      </c>
      <c r="AY192" s="14" t="s">
        <v>140</v>
      </c>
      <c r="BE192" s="161">
        <f t="shared" si="44"/>
        <v>0</v>
      </c>
      <c r="BF192" s="161">
        <f t="shared" si="45"/>
        <v>0</v>
      </c>
      <c r="BG192" s="161">
        <f t="shared" si="46"/>
        <v>0</v>
      </c>
      <c r="BH192" s="161">
        <f t="shared" si="47"/>
        <v>0</v>
      </c>
      <c r="BI192" s="161">
        <f t="shared" si="48"/>
        <v>0</v>
      </c>
      <c r="BJ192" s="14" t="s">
        <v>82</v>
      </c>
      <c r="BK192" s="161">
        <f t="shared" si="49"/>
        <v>0</v>
      </c>
      <c r="BL192" s="14" t="s">
        <v>202</v>
      </c>
      <c r="BM192" s="160" t="s">
        <v>1756</v>
      </c>
    </row>
    <row r="193" spans="1:65" s="2" customFormat="1" ht="21.75" customHeight="1">
      <c r="A193" s="29"/>
      <c r="B193" s="147"/>
      <c r="C193" s="148" t="s">
        <v>388</v>
      </c>
      <c r="D193" s="148" t="s">
        <v>142</v>
      </c>
      <c r="E193" s="149" t="s">
        <v>1757</v>
      </c>
      <c r="F193" s="150" t="s">
        <v>1758</v>
      </c>
      <c r="G193" s="151" t="s">
        <v>678</v>
      </c>
      <c r="H193" s="173"/>
      <c r="I193" s="153"/>
      <c r="J193" s="154">
        <f t="shared" si="40"/>
        <v>0</v>
      </c>
      <c r="K193" s="155"/>
      <c r="L193" s="30"/>
      <c r="M193" s="156" t="s">
        <v>1</v>
      </c>
      <c r="N193" s="157" t="s">
        <v>39</v>
      </c>
      <c r="O193" s="58"/>
      <c r="P193" s="158">
        <f t="shared" si="41"/>
        <v>0</v>
      </c>
      <c r="Q193" s="158">
        <v>0</v>
      </c>
      <c r="R193" s="158">
        <f t="shared" si="42"/>
        <v>0</v>
      </c>
      <c r="S193" s="158">
        <v>0</v>
      </c>
      <c r="T193" s="159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202</v>
      </c>
      <c r="AT193" s="160" t="s">
        <v>142</v>
      </c>
      <c r="AU193" s="160" t="s">
        <v>82</v>
      </c>
      <c r="AY193" s="14" t="s">
        <v>140</v>
      </c>
      <c r="BE193" s="161">
        <f t="shared" si="44"/>
        <v>0</v>
      </c>
      <c r="BF193" s="161">
        <f t="shared" si="45"/>
        <v>0</v>
      </c>
      <c r="BG193" s="161">
        <f t="shared" si="46"/>
        <v>0</v>
      </c>
      <c r="BH193" s="161">
        <f t="shared" si="47"/>
        <v>0</v>
      </c>
      <c r="BI193" s="161">
        <f t="shared" si="48"/>
        <v>0</v>
      </c>
      <c r="BJ193" s="14" t="s">
        <v>82</v>
      </c>
      <c r="BK193" s="161">
        <f t="shared" si="49"/>
        <v>0</v>
      </c>
      <c r="BL193" s="14" t="s">
        <v>202</v>
      </c>
      <c r="BM193" s="160" t="s">
        <v>1759</v>
      </c>
    </row>
    <row r="194" spans="1:65" s="12" customFormat="1" ht="22.8" customHeight="1">
      <c r="B194" s="134"/>
      <c r="D194" s="135" t="s">
        <v>72</v>
      </c>
      <c r="E194" s="145" t="s">
        <v>1760</v>
      </c>
      <c r="F194" s="145" t="s">
        <v>1761</v>
      </c>
      <c r="I194" s="137"/>
      <c r="J194" s="146">
        <f>BK194</f>
        <v>0</v>
      </c>
      <c r="L194" s="134"/>
      <c r="M194" s="139"/>
      <c r="N194" s="140"/>
      <c r="O194" s="140"/>
      <c r="P194" s="141">
        <f>SUM(P195:P215)</f>
        <v>0</v>
      </c>
      <c r="Q194" s="140"/>
      <c r="R194" s="141">
        <f>SUM(R195:R215)</f>
        <v>0</v>
      </c>
      <c r="S194" s="140"/>
      <c r="T194" s="142">
        <f>SUM(T195:T215)</f>
        <v>0</v>
      </c>
      <c r="AR194" s="135" t="s">
        <v>82</v>
      </c>
      <c r="AT194" s="143" t="s">
        <v>72</v>
      </c>
      <c r="AU194" s="143" t="s">
        <v>78</v>
      </c>
      <c r="AY194" s="135" t="s">
        <v>140</v>
      </c>
      <c r="BK194" s="144">
        <f>SUM(BK195:BK215)</f>
        <v>0</v>
      </c>
    </row>
    <row r="195" spans="1:65" s="2" customFormat="1" ht="16.5" customHeight="1">
      <c r="A195" s="29"/>
      <c r="B195" s="147"/>
      <c r="C195" s="148" t="s">
        <v>392</v>
      </c>
      <c r="D195" s="148" t="s">
        <v>142</v>
      </c>
      <c r="E195" s="149" t="s">
        <v>1762</v>
      </c>
      <c r="F195" s="150" t="s">
        <v>1763</v>
      </c>
      <c r="G195" s="151" t="s">
        <v>267</v>
      </c>
      <c r="H195" s="152">
        <v>19</v>
      </c>
      <c r="I195" s="153"/>
      <c r="J195" s="154">
        <f t="shared" ref="J195:J215" si="50">ROUND(I195*H195,2)</f>
        <v>0</v>
      </c>
      <c r="K195" s="155"/>
      <c r="L195" s="30"/>
      <c r="M195" s="156" t="s">
        <v>1</v>
      </c>
      <c r="N195" s="157" t="s">
        <v>39</v>
      </c>
      <c r="O195" s="58"/>
      <c r="P195" s="158">
        <f t="shared" ref="P195:P215" si="51">O195*H195</f>
        <v>0</v>
      </c>
      <c r="Q195" s="158">
        <v>0</v>
      </c>
      <c r="R195" s="158">
        <f t="shared" ref="R195:R215" si="52">Q195*H195</f>
        <v>0</v>
      </c>
      <c r="S195" s="158">
        <v>0</v>
      </c>
      <c r="T195" s="159">
        <f t="shared" ref="T195:T215" si="5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202</v>
      </c>
      <c r="AT195" s="160" t="s">
        <v>142</v>
      </c>
      <c r="AU195" s="160" t="s">
        <v>82</v>
      </c>
      <c r="AY195" s="14" t="s">
        <v>140</v>
      </c>
      <c r="BE195" s="161">
        <f t="shared" ref="BE195:BE215" si="54">IF(N195="základná",J195,0)</f>
        <v>0</v>
      </c>
      <c r="BF195" s="161">
        <f t="shared" ref="BF195:BF215" si="55">IF(N195="znížená",J195,0)</f>
        <v>0</v>
      </c>
      <c r="BG195" s="161">
        <f t="shared" ref="BG195:BG215" si="56">IF(N195="zákl. prenesená",J195,0)</f>
        <v>0</v>
      </c>
      <c r="BH195" s="161">
        <f t="shared" ref="BH195:BH215" si="57">IF(N195="zníž. prenesená",J195,0)</f>
        <v>0</v>
      </c>
      <c r="BI195" s="161">
        <f t="shared" ref="BI195:BI215" si="58">IF(N195="nulová",J195,0)</f>
        <v>0</v>
      </c>
      <c r="BJ195" s="14" t="s">
        <v>82</v>
      </c>
      <c r="BK195" s="161">
        <f t="shared" ref="BK195:BK215" si="59">ROUND(I195*H195,2)</f>
        <v>0</v>
      </c>
      <c r="BL195" s="14" t="s">
        <v>202</v>
      </c>
      <c r="BM195" s="160" t="s">
        <v>1764</v>
      </c>
    </row>
    <row r="196" spans="1:65" s="2" customFormat="1" ht="49.05" customHeight="1">
      <c r="A196" s="29"/>
      <c r="B196" s="147"/>
      <c r="C196" s="162" t="s">
        <v>396</v>
      </c>
      <c r="D196" s="162" t="s">
        <v>193</v>
      </c>
      <c r="E196" s="163" t="s">
        <v>1765</v>
      </c>
      <c r="F196" s="164" t="s">
        <v>1766</v>
      </c>
      <c r="G196" s="165" t="s">
        <v>267</v>
      </c>
      <c r="H196" s="166">
        <v>19</v>
      </c>
      <c r="I196" s="167"/>
      <c r="J196" s="168">
        <f t="shared" si="50"/>
        <v>0</v>
      </c>
      <c r="K196" s="169"/>
      <c r="L196" s="170"/>
      <c r="M196" s="171" t="s">
        <v>1</v>
      </c>
      <c r="N196" s="172" t="s">
        <v>39</v>
      </c>
      <c r="O196" s="58"/>
      <c r="P196" s="158">
        <f t="shared" si="51"/>
        <v>0</v>
      </c>
      <c r="Q196" s="158">
        <v>0</v>
      </c>
      <c r="R196" s="158">
        <f t="shared" si="52"/>
        <v>0</v>
      </c>
      <c r="S196" s="158">
        <v>0</v>
      </c>
      <c r="T196" s="159">
        <f t="shared" si="5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269</v>
      </c>
      <c r="AT196" s="160" t="s">
        <v>193</v>
      </c>
      <c r="AU196" s="160" t="s">
        <v>82</v>
      </c>
      <c r="AY196" s="14" t="s">
        <v>140</v>
      </c>
      <c r="BE196" s="161">
        <f t="shared" si="54"/>
        <v>0</v>
      </c>
      <c r="BF196" s="161">
        <f t="shared" si="55"/>
        <v>0</v>
      </c>
      <c r="BG196" s="161">
        <f t="shared" si="56"/>
        <v>0</v>
      </c>
      <c r="BH196" s="161">
        <f t="shared" si="57"/>
        <v>0</v>
      </c>
      <c r="BI196" s="161">
        <f t="shared" si="58"/>
        <v>0</v>
      </c>
      <c r="BJ196" s="14" t="s">
        <v>82</v>
      </c>
      <c r="BK196" s="161">
        <f t="shared" si="59"/>
        <v>0</v>
      </c>
      <c r="BL196" s="14" t="s">
        <v>202</v>
      </c>
      <c r="BM196" s="160" t="s">
        <v>1767</v>
      </c>
    </row>
    <row r="197" spans="1:65" s="2" customFormat="1" ht="21.75" customHeight="1">
      <c r="A197" s="29"/>
      <c r="B197" s="147"/>
      <c r="C197" s="148" t="s">
        <v>400</v>
      </c>
      <c r="D197" s="148" t="s">
        <v>142</v>
      </c>
      <c r="E197" s="149" t="s">
        <v>1768</v>
      </c>
      <c r="F197" s="150" t="s">
        <v>1769</v>
      </c>
      <c r="G197" s="151" t="s">
        <v>1384</v>
      </c>
      <c r="H197" s="152">
        <v>19</v>
      </c>
      <c r="I197" s="153"/>
      <c r="J197" s="154">
        <f t="shared" si="50"/>
        <v>0</v>
      </c>
      <c r="K197" s="155"/>
      <c r="L197" s="30"/>
      <c r="M197" s="156" t="s">
        <v>1</v>
      </c>
      <c r="N197" s="157" t="s">
        <v>39</v>
      </c>
      <c r="O197" s="58"/>
      <c r="P197" s="158">
        <f t="shared" si="51"/>
        <v>0</v>
      </c>
      <c r="Q197" s="158">
        <v>0</v>
      </c>
      <c r="R197" s="158">
        <f t="shared" si="52"/>
        <v>0</v>
      </c>
      <c r="S197" s="158">
        <v>0</v>
      </c>
      <c r="T197" s="159">
        <f t="shared" si="5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202</v>
      </c>
      <c r="AT197" s="160" t="s">
        <v>142</v>
      </c>
      <c r="AU197" s="160" t="s">
        <v>82</v>
      </c>
      <c r="AY197" s="14" t="s">
        <v>140</v>
      </c>
      <c r="BE197" s="161">
        <f t="shared" si="54"/>
        <v>0</v>
      </c>
      <c r="BF197" s="161">
        <f t="shared" si="55"/>
        <v>0</v>
      </c>
      <c r="BG197" s="161">
        <f t="shared" si="56"/>
        <v>0</v>
      </c>
      <c r="BH197" s="161">
        <f t="shared" si="57"/>
        <v>0</v>
      </c>
      <c r="BI197" s="161">
        <f t="shared" si="58"/>
        <v>0</v>
      </c>
      <c r="BJ197" s="14" t="s">
        <v>82</v>
      </c>
      <c r="BK197" s="161">
        <f t="shared" si="59"/>
        <v>0</v>
      </c>
      <c r="BL197" s="14" t="s">
        <v>202</v>
      </c>
      <c r="BM197" s="160" t="s">
        <v>1770</v>
      </c>
    </row>
    <row r="198" spans="1:65" s="2" customFormat="1" ht="55.5" customHeight="1">
      <c r="A198" s="29"/>
      <c r="B198" s="147"/>
      <c r="C198" s="162" t="s">
        <v>404</v>
      </c>
      <c r="D198" s="162" t="s">
        <v>193</v>
      </c>
      <c r="E198" s="163" t="s">
        <v>1771</v>
      </c>
      <c r="F198" s="164" t="s">
        <v>1772</v>
      </c>
      <c r="G198" s="165" t="s">
        <v>267</v>
      </c>
      <c r="H198" s="166">
        <v>19</v>
      </c>
      <c r="I198" s="167"/>
      <c r="J198" s="168">
        <f t="shared" si="50"/>
        <v>0</v>
      </c>
      <c r="K198" s="169"/>
      <c r="L198" s="170"/>
      <c r="M198" s="171" t="s">
        <v>1</v>
      </c>
      <c r="N198" s="172" t="s">
        <v>39</v>
      </c>
      <c r="O198" s="58"/>
      <c r="P198" s="158">
        <f t="shared" si="51"/>
        <v>0</v>
      </c>
      <c r="Q198" s="158">
        <v>0</v>
      </c>
      <c r="R198" s="158">
        <f t="shared" si="52"/>
        <v>0</v>
      </c>
      <c r="S198" s="158">
        <v>0</v>
      </c>
      <c r="T198" s="159">
        <f t="shared" si="5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269</v>
      </c>
      <c r="AT198" s="160" t="s">
        <v>193</v>
      </c>
      <c r="AU198" s="160" t="s">
        <v>82</v>
      </c>
      <c r="AY198" s="14" t="s">
        <v>140</v>
      </c>
      <c r="BE198" s="161">
        <f t="shared" si="54"/>
        <v>0</v>
      </c>
      <c r="BF198" s="161">
        <f t="shared" si="55"/>
        <v>0</v>
      </c>
      <c r="BG198" s="161">
        <f t="shared" si="56"/>
        <v>0</v>
      </c>
      <c r="BH198" s="161">
        <f t="shared" si="57"/>
        <v>0</v>
      </c>
      <c r="BI198" s="161">
        <f t="shared" si="58"/>
        <v>0</v>
      </c>
      <c r="BJ198" s="14" t="s">
        <v>82</v>
      </c>
      <c r="BK198" s="161">
        <f t="shared" si="59"/>
        <v>0</v>
      </c>
      <c r="BL198" s="14" t="s">
        <v>202</v>
      </c>
      <c r="BM198" s="160" t="s">
        <v>1773</v>
      </c>
    </row>
    <row r="199" spans="1:65" s="2" customFormat="1" ht="16.5" customHeight="1">
      <c r="A199" s="29"/>
      <c r="B199" s="147"/>
      <c r="C199" s="162" t="s">
        <v>408</v>
      </c>
      <c r="D199" s="162" t="s">
        <v>193</v>
      </c>
      <c r="E199" s="163" t="s">
        <v>1774</v>
      </c>
      <c r="F199" s="164" t="s">
        <v>1775</v>
      </c>
      <c r="G199" s="165" t="s">
        <v>267</v>
      </c>
      <c r="H199" s="166">
        <v>19</v>
      </c>
      <c r="I199" s="167"/>
      <c r="J199" s="168">
        <f t="shared" si="50"/>
        <v>0</v>
      </c>
      <c r="K199" s="169"/>
      <c r="L199" s="170"/>
      <c r="M199" s="171" t="s">
        <v>1</v>
      </c>
      <c r="N199" s="172" t="s">
        <v>39</v>
      </c>
      <c r="O199" s="58"/>
      <c r="P199" s="158">
        <f t="shared" si="51"/>
        <v>0</v>
      </c>
      <c r="Q199" s="158">
        <v>0</v>
      </c>
      <c r="R199" s="158">
        <f t="shared" si="52"/>
        <v>0</v>
      </c>
      <c r="S199" s="158">
        <v>0</v>
      </c>
      <c r="T199" s="159">
        <f t="shared" si="5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269</v>
      </c>
      <c r="AT199" s="160" t="s">
        <v>193</v>
      </c>
      <c r="AU199" s="160" t="s">
        <v>82</v>
      </c>
      <c r="AY199" s="14" t="s">
        <v>140</v>
      </c>
      <c r="BE199" s="161">
        <f t="shared" si="54"/>
        <v>0</v>
      </c>
      <c r="BF199" s="161">
        <f t="shared" si="55"/>
        <v>0</v>
      </c>
      <c r="BG199" s="161">
        <f t="shared" si="56"/>
        <v>0</v>
      </c>
      <c r="BH199" s="161">
        <f t="shared" si="57"/>
        <v>0</v>
      </c>
      <c r="BI199" s="161">
        <f t="shared" si="58"/>
        <v>0</v>
      </c>
      <c r="BJ199" s="14" t="s">
        <v>82</v>
      </c>
      <c r="BK199" s="161">
        <f t="shared" si="59"/>
        <v>0</v>
      </c>
      <c r="BL199" s="14" t="s">
        <v>202</v>
      </c>
      <c r="BM199" s="160" t="s">
        <v>1776</v>
      </c>
    </row>
    <row r="200" spans="1:65" s="2" customFormat="1" ht="16.5" customHeight="1">
      <c r="A200" s="29"/>
      <c r="B200" s="147"/>
      <c r="C200" s="148" t="s">
        <v>412</v>
      </c>
      <c r="D200" s="148" t="s">
        <v>142</v>
      </c>
      <c r="E200" s="149" t="s">
        <v>1777</v>
      </c>
      <c r="F200" s="150" t="s">
        <v>1778</v>
      </c>
      <c r="G200" s="151" t="s">
        <v>1139</v>
      </c>
      <c r="H200" s="152">
        <v>1</v>
      </c>
      <c r="I200" s="153"/>
      <c r="J200" s="154">
        <f t="shared" si="50"/>
        <v>0</v>
      </c>
      <c r="K200" s="155"/>
      <c r="L200" s="30"/>
      <c r="M200" s="156" t="s">
        <v>1</v>
      </c>
      <c r="N200" s="157" t="s">
        <v>39</v>
      </c>
      <c r="O200" s="58"/>
      <c r="P200" s="158">
        <f t="shared" si="51"/>
        <v>0</v>
      </c>
      <c r="Q200" s="158">
        <v>0</v>
      </c>
      <c r="R200" s="158">
        <f t="shared" si="52"/>
        <v>0</v>
      </c>
      <c r="S200" s="158">
        <v>0</v>
      </c>
      <c r="T200" s="159">
        <f t="shared" si="5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202</v>
      </c>
      <c r="AT200" s="160" t="s">
        <v>142</v>
      </c>
      <c r="AU200" s="160" t="s">
        <v>82</v>
      </c>
      <c r="AY200" s="14" t="s">
        <v>140</v>
      </c>
      <c r="BE200" s="161">
        <f t="shared" si="54"/>
        <v>0</v>
      </c>
      <c r="BF200" s="161">
        <f t="shared" si="55"/>
        <v>0</v>
      </c>
      <c r="BG200" s="161">
        <f t="shared" si="56"/>
        <v>0</v>
      </c>
      <c r="BH200" s="161">
        <f t="shared" si="57"/>
        <v>0</v>
      </c>
      <c r="BI200" s="161">
        <f t="shared" si="58"/>
        <v>0</v>
      </c>
      <c r="BJ200" s="14" t="s">
        <v>82</v>
      </c>
      <c r="BK200" s="161">
        <f t="shared" si="59"/>
        <v>0</v>
      </c>
      <c r="BL200" s="14" t="s">
        <v>202</v>
      </c>
      <c r="BM200" s="160" t="s">
        <v>1779</v>
      </c>
    </row>
    <row r="201" spans="1:65" s="2" customFormat="1" ht="24.15" customHeight="1">
      <c r="A201" s="29"/>
      <c r="B201" s="147"/>
      <c r="C201" s="148" t="s">
        <v>416</v>
      </c>
      <c r="D201" s="148" t="s">
        <v>142</v>
      </c>
      <c r="E201" s="149" t="s">
        <v>1780</v>
      </c>
      <c r="F201" s="150" t="s">
        <v>1781</v>
      </c>
      <c r="G201" s="151" t="s">
        <v>267</v>
      </c>
      <c r="H201" s="152">
        <v>4</v>
      </c>
      <c r="I201" s="153"/>
      <c r="J201" s="154">
        <f t="shared" si="50"/>
        <v>0</v>
      </c>
      <c r="K201" s="155"/>
      <c r="L201" s="30"/>
      <c r="M201" s="156" t="s">
        <v>1</v>
      </c>
      <c r="N201" s="157" t="s">
        <v>39</v>
      </c>
      <c r="O201" s="58"/>
      <c r="P201" s="158">
        <f t="shared" si="51"/>
        <v>0</v>
      </c>
      <c r="Q201" s="158">
        <v>0</v>
      </c>
      <c r="R201" s="158">
        <f t="shared" si="52"/>
        <v>0</v>
      </c>
      <c r="S201" s="158">
        <v>0</v>
      </c>
      <c r="T201" s="159">
        <f t="shared" si="5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202</v>
      </c>
      <c r="AT201" s="160" t="s">
        <v>142</v>
      </c>
      <c r="AU201" s="160" t="s">
        <v>82</v>
      </c>
      <c r="AY201" s="14" t="s">
        <v>140</v>
      </c>
      <c r="BE201" s="161">
        <f t="shared" si="54"/>
        <v>0</v>
      </c>
      <c r="BF201" s="161">
        <f t="shared" si="55"/>
        <v>0</v>
      </c>
      <c r="BG201" s="161">
        <f t="shared" si="56"/>
        <v>0</v>
      </c>
      <c r="BH201" s="161">
        <f t="shared" si="57"/>
        <v>0</v>
      </c>
      <c r="BI201" s="161">
        <f t="shared" si="58"/>
        <v>0</v>
      </c>
      <c r="BJ201" s="14" t="s">
        <v>82</v>
      </c>
      <c r="BK201" s="161">
        <f t="shared" si="59"/>
        <v>0</v>
      </c>
      <c r="BL201" s="14" t="s">
        <v>202</v>
      </c>
      <c r="BM201" s="160" t="s">
        <v>1782</v>
      </c>
    </row>
    <row r="202" spans="1:65" s="2" customFormat="1" ht="37.799999999999997" customHeight="1">
      <c r="A202" s="29"/>
      <c r="B202" s="147"/>
      <c r="C202" s="162" t="s">
        <v>420</v>
      </c>
      <c r="D202" s="162" t="s">
        <v>193</v>
      </c>
      <c r="E202" s="163" t="s">
        <v>1783</v>
      </c>
      <c r="F202" s="164" t="s">
        <v>1784</v>
      </c>
      <c r="G202" s="165" t="s">
        <v>267</v>
      </c>
      <c r="H202" s="166">
        <v>3</v>
      </c>
      <c r="I202" s="167"/>
      <c r="J202" s="168">
        <f t="shared" si="50"/>
        <v>0</v>
      </c>
      <c r="K202" s="169"/>
      <c r="L202" s="170"/>
      <c r="M202" s="171" t="s">
        <v>1</v>
      </c>
      <c r="N202" s="172" t="s">
        <v>39</v>
      </c>
      <c r="O202" s="58"/>
      <c r="P202" s="158">
        <f t="shared" si="51"/>
        <v>0</v>
      </c>
      <c r="Q202" s="158">
        <v>0</v>
      </c>
      <c r="R202" s="158">
        <f t="shared" si="52"/>
        <v>0</v>
      </c>
      <c r="S202" s="158">
        <v>0</v>
      </c>
      <c r="T202" s="159">
        <f t="shared" si="5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269</v>
      </c>
      <c r="AT202" s="160" t="s">
        <v>193</v>
      </c>
      <c r="AU202" s="160" t="s">
        <v>82</v>
      </c>
      <c r="AY202" s="14" t="s">
        <v>140</v>
      </c>
      <c r="BE202" s="161">
        <f t="shared" si="54"/>
        <v>0</v>
      </c>
      <c r="BF202" s="161">
        <f t="shared" si="55"/>
        <v>0</v>
      </c>
      <c r="BG202" s="161">
        <f t="shared" si="56"/>
        <v>0</v>
      </c>
      <c r="BH202" s="161">
        <f t="shared" si="57"/>
        <v>0</v>
      </c>
      <c r="BI202" s="161">
        <f t="shared" si="58"/>
        <v>0</v>
      </c>
      <c r="BJ202" s="14" t="s">
        <v>82</v>
      </c>
      <c r="BK202" s="161">
        <f t="shared" si="59"/>
        <v>0</v>
      </c>
      <c r="BL202" s="14" t="s">
        <v>202</v>
      </c>
      <c r="BM202" s="160" t="s">
        <v>1785</v>
      </c>
    </row>
    <row r="203" spans="1:65" s="2" customFormat="1" ht="37.799999999999997" customHeight="1">
      <c r="A203" s="29"/>
      <c r="B203" s="147"/>
      <c r="C203" s="162" t="s">
        <v>424</v>
      </c>
      <c r="D203" s="162" t="s">
        <v>193</v>
      </c>
      <c r="E203" s="163" t="s">
        <v>1786</v>
      </c>
      <c r="F203" s="164" t="s">
        <v>1787</v>
      </c>
      <c r="G203" s="165" t="s">
        <v>267</v>
      </c>
      <c r="H203" s="166">
        <v>1</v>
      </c>
      <c r="I203" s="167"/>
      <c r="J203" s="168">
        <f t="shared" si="50"/>
        <v>0</v>
      </c>
      <c r="K203" s="169"/>
      <c r="L203" s="170"/>
      <c r="M203" s="171" t="s">
        <v>1</v>
      </c>
      <c r="N203" s="172" t="s">
        <v>39</v>
      </c>
      <c r="O203" s="58"/>
      <c r="P203" s="158">
        <f t="shared" si="51"/>
        <v>0</v>
      </c>
      <c r="Q203" s="158">
        <v>0</v>
      </c>
      <c r="R203" s="158">
        <f t="shared" si="52"/>
        <v>0</v>
      </c>
      <c r="S203" s="158">
        <v>0</v>
      </c>
      <c r="T203" s="159">
        <f t="shared" si="5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269</v>
      </c>
      <c r="AT203" s="160" t="s">
        <v>193</v>
      </c>
      <c r="AU203" s="160" t="s">
        <v>82</v>
      </c>
      <c r="AY203" s="14" t="s">
        <v>140</v>
      </c>
      <c r="BE203" s="161">
        <f t="shared" si="54"/>
        <v>0</v>
      </c>
      <c r="BF203" s="161">
        <f t="shared" si="55"/>
        <v>0</v>
      </c>
      <c r="BG203" s="161">
        <f t="shared" si="56"/>
        <v>0</v>
      </c>
      <c r="BH203" s="161">
        <f t="shared" si="57"/>
        <v>0</v>
      </c>
      <c r="BI203" s="161">
        <f t="shared" si="58"/>
        <v>0</v>
      </c>
      <c r="BJ203" s="14" t="s">
        <v>82</v>
      </c>
      <c r="BK203" s="161">
        <f t="shared" si="59"/>
        <v>0</v>
      </c>
      <c r="BL203" s="14" t="s">
        <v>202</v>
      </c>
      <c r="BM203" s="160" t="s">
        <v>1788</v>
      </c>
    </row>
    <row r="204" spans="1:65" s="2" customFormat="1" ht="24.15" customHeight="1">
      <c r="A204" s="29"/>
      <c r="B204" s="147"/>
      <c r="C204" s="148" t="s">
        <v>428</v>
      </c>
      <c r="D204" s="148" t="s">
        <v>142</v>
      </c>
      <c r="E204" s="149" t="s">
        <v>1789</v>
      </c>
      <c r="F204" s="150" t="s">
        <v>1790</v>
      </c>
      <c r="G204" s="151" t="s">
        <v>267</v>
      </c>
      <c r="H204" s="152">
        <v>7</v>
      </c>
      <c r="I204" s="153"/>
      <c r="J204" s="154">
        <f t="shared" si="50"/>
        <v>0</v>
      </c>
      <c r="K204" s="155"/>
      <c r="L204" s="30"/>
      <c r="M204" s="156" t="s">
        <v>1</v>
      </c>
      <c r="N204" s="157" t="s">
        <v>39</v>
      </c>
      <c r="O204" s="58"/>
      <c r="P204" s="158">
        <f t="shared" si="51"/>
        <v>0</v>
      </c>
      <c r="Q204" s="158">
        <v>0</v>
      </c>
      <c r="R204" s="158">
        <f t="shared" si="52"/>
        <v>0</v>
      </c>
      <c r="S204" s="158">
        <v>0</v>
      </c>
      <c r="T204" s="159">
        <f t="shared" si="5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202</v>
      </c>
      <c r="AT204" s="160" t="s">
        <v>142</v>
      </c>
      <c r="AU204" s="160" t="s">
        <v>82</v>
      </c>
      <c r="AY204" s="14" t="s">
        <v>140</v>
      </c>
      <c r="BE204" s="161">
        <f t="shared" si="54"/>
        <v>0</v>
      </c>
      <c r="BF204" s="161">
        <f t="shared" si="55"/>
        <v>0</v>
      </c>
      <c r="BG204" s="161">
        <f t="shared" si="56"/>
        <v>0</v>
      </c>
      <c r="BH204" s="161">
        <f t="shared" si="57"/>
        <v>0</v>
      </c>
      <c r="BI204" s="161">
        <f t="shared" si="58"/>
        <v>0</v>
      </c>
      <c r="BJ204" s="14" t="s">
        <v>82</v>
      </c>
      <c r="BK204" s="161">
        <f t="shared" si="59"/>
        <v>0</v>
      </c>
      <c r="BL204" s="14" t="s">
        <v>202</v>
      </c>
      <c r="BM204" s="160" t="s">
        <v>1791</v>
      </c>
    </row>
    <row r="205" spans="1:65" s="2" customFormat="1" ht="37.799999999999997" customHeight="1">
      <c r="A205" s="29"/>
      <c r="B205" s="147"/>
      <c r="C205" s="162" t="s">
        <v>432</v>
      </c>
      <c r="D205" s="162" t="s">
        <v>193</v>
      </c>
      <c r="E205" s="163" t="s">
        <v>1792</v>
      </c>
      <c r="F205" s="164" t="s">
        <v>1793</v>
      </c>
      <c r="G205" s="165" t="s">
        <v>267</v>
      </c>
      <c r="H205" s="166">
        <v>1</v>
      </c>
      <c r="I205" s="167"/>
      <c r="J205" s="168">
        <f t="shared" si="50"/>
        <v>0</v>
      </c>
      <c r="K205" s="169"/>
      <c r="L205" s="170"/>
      <c r="M205" s="171" t="s">
        <v>1</v>
      </c>
      <c r="N205" s="172" t="s">
        <v>39</v>
      </c>
      <c r="O205" s="58"/>
      <c r="P205" s="158">
        <f t="shared" si="51"/>
        <v>0</v>
      </c>
      <c r="Q205" s="158">
        <v>0</v>
      </c>
      <c r="R205" s="158">
        <f t="shared" si="52"/>
        <v>0</v>
      </c>
      <c r="S205" s="158">
        <v>0</v>
      </c>
      <c r="T205" s="159">
        <f t="shared" si="5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269</v>
      </c>
      <c r="AT205" s="160" t="s">
        <v>193</v>
      </c>
      <c r="AU205" s="160" t="s">
        <v>82</v>
      </c>
      <c r="AY205" s="14" t="s">
        <v>140</v>
      </c>
      <c r="BE205" s="161">
        <f t="shared" si="54"/>
        <v>0</v>
      </c>
      <c r="BF205" s="161">
        <f t="shared" si="55"/>
        <v>0</v>
      </c>
      <c r="BG205" s="161">
        <f t="shared" si="56"/>
        <v>0</v>
      </c>
      <c r="BH205" s="161">
        <f t="shared" si="57"/>
        <v>0</v>
      </c>
      <c r="BI205" s="161">
        <f t="shared" si="58"/>
        <v>0</v>
      </c>
      <c r="BJ205" s="14" t="s">
        <v>82</v>
      </c>
      <c r="BK205" s="161">
        <f t="shared" si="59"/>
        <v>0</v>
      </c>
      <c r="BL205" s="14" t="s">
        <v>202</v>
      </c>
      <c r="BM205" s="160" t="s">
        <v>1794</v>
      </c>
    </row>
    <row r="206" spans="1:65" s="2" customFormat="1" ht="37.799999999999997" customHeight="1">
      <c r="A206" s="29"/>
      <c r="B206" s="147"/>
      <c r="C206" s="162" t="s">
        <v>436</v>
      </c>
      <c r="D206" s="162" t="s">
        <v>193</v>
      </c>
      <c r="E206" s="163" t="s">
        <v>1795</v>
      </c>
      <c r="F206" s="164" t="s">
        <v>1796</v>
      </c>
      <c r="G206" s="165" t="s">
        <v>267</v>
      </c>
      <c r="H206" s="166">
        <v>1</v>
      </c>
      <c r="I206" s="167"/>
      <c r="J206" s="168">
        <f t="shared" si="50"/>
        <v>0</v>
      </c>
      <c r="K206" s="169"/>
      <c r="L206" s="170"/>
      <c r="M206" s="171" t="s">
        <v>1</v>
      </c>
      <c r="N206" s="172" t="s">
        <v>39</v>
      </c>
      <c r="O206" s="58"/>
      <c r="P206" s="158">
        <f t="shared" si="51"/>
        <v>0</v>
      </c>
      <c r="Q206" s="158">
        <v>0</v>
      </c>
      <c r="R206" s="158">
        <f t="shared" si="52"/>
        <v>0</v>
      </c>
      <c r="S206" s="158">
        <v>0</v>
      </c>
      <c r="T206" s="159">
        <f t="shared" si="5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269</v>
      </c>
      <c r="AT206" s="160" t="s">
        <v>193</v>
      </c>
      <c r="AU206" s="160" t="s">
        <v>82</v>
      </c>
      <c r="AY206" s="14" t="s">
        <v>140</v>
      </c>
      <c r="BE206" s="161">
        <f t="shared" si="54"/>
        <v>0</v>
      </c>
      <c r="BF206" s="161">
        <f t="shared" si="55"/>
        <v>0</v>
      </c>
      <c r="BG206" s="161">
        <f t="shared" si="56"/>
        <v>0</v>
      </c>
      <c r="BH206" s="161">
        <f t="shared" si="57"/>
        <v>0</v>
      </c>
      <c r="BI206" s="161">
        <f t="shared" si="58"/>
        <v>0</v>
      </c>
      <c r="BJ206" s="14" t="s">
        <v>82</v>
      </c>
      <c r="BK206" s="161">
        <f t="shared" si="59"/>
        <v>0</v>
      </c>
      <c r="BL206" s="14" t="s">
        <v>202</v>
      </c>
      <c r="BM206" s="160" t="s">
        <v>1797</v>
      </c>
    </row>
    <row r="207" spans="1:65" s="2" customFormat="1" ht="37.799999999999997" customHeight="1">
      <c r="A207" s="29"/>
      <c r="B207" s="147"/>
      <c r="C207" s="162" t="s">
        <v>440</v>
      </c>
      <c r="D207" s="162" t="s">
        <v>193</v>
      </c>
      <c r="E207" s="163" t="s">
        <v>1798</v>
      </c>
      <c r="F207" s="164" t="s">
        <v>1799</v>
      </c>
      <c r="G207" s="165" t="s">
        <v>267</v>
      </c>
      <c r="H207" s="166">
        <v>2</v>
      </c>
      <c r="I207" s="167"/>
      <c r="J207" s="168">
        <f t="shared" si="50"/>
        <v>0</v>
      </c>
      <c r="K207" s="169"/>
      <c r="L207" s="170"/>
      <c r="M207" s="171" t="s">
        <v>1</v>
      </c>
      <c r="N207" s="172" t="s">
        <v>39</v>
      </c>
      <c r="O207" s="58"/>
      <c r="P207" s="158">
        <f t="shared" si="51"/>
        <v>0</v>
      </c>
      <c r="Q207" s="158">
        <v>0</v>
      </c>
      <c r="R207" s="158">
        <f t="shared" si="52"/>
        <v>0</v>
      </c>
      <c r="S207" s="158">
        <v>0</v>
      </c>
      <c r="T207" s="159">
        <f t="shared" si="5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269</v>
      </c>
      <c r="AT207" s="160" t="s">
        <v>193</v>
      </c>
      <c r="AU207" s="160" t="s">
        <v>82</v>
      </c>
      <c r="AY207" s="14" t="s">
        <v>140</v>
      </c>
      <c r="BE207" s="161">
        <f t="shared" si="54"/>
        <v>0</v>
      </c>
      <c r="BF207" s="161">
        <f t="shared" si="55"/>
        <v>0</v>
      </c>
      <c r="BG207" s="161">
        <f t="shared" si="56"/>
        <v>0</v>
      </c>
      <c r="BH207" s="161">
        <f t="shared" si="57"/>
        <v>0</v>
      </c>
      <c r="BI207" s="161">
        <f t="shared" si="58"/>
        <v>0</v>
      </c>
      <c r="BJ207" s="14" t="s">
        <v>82</v>
      </c>
      <c r="BK207" s="161">
        <f t="shared" si="59"/>
        <v>0</v>
      </c>
      <c r="BL207" s="14" t="s">
        <v>202</v>
      </c>
      <c r="BM207" s="160" t="s">
        <v>1800</v>
      </c>
    </row>
    <row r="208" spans="1:65" s="2" customFormat="1" ht="37.799999999999997" customHeight="1">
      <c r="A208" s="29"/>
      <c r="B208" s="147"/>
      <c r="C208" s="162" t="s">
        <v>444</v>
      </c>
      <c r="D208" s="162" t="s">
        <v>193</v>
      </c>
      <c r="E208" s="163" t="s">
        <v>1801</v>
      </c>
      <c r="F208" s="164" t="s">
        <v>1802</v>
      </c>
      <c r="G208" s="165" t="s">
        <v>267</v>
      </c>
      <c r="H208" s="166">
        <v>1</v>
      </c>
      <c r="I208" s="167"/>
      <c r="J208" s="168">
        <f t="shared" si="50"/>
        <v>0</v>
      </c>
      <c r="K208" s="169"/>
      <c r="L208" s="170"/>
      <c r="M208" s="171" t="s">
        <v>1</v>
      </c>
      <c r="N208" s="172" t="s">
        <v>39</v>
      </c>
      <c r="O208" s="58"/>
      <c r="P208" s="158">
        <f t="shared" si="51"/>
        <v>0</v>
      </c>
      <c r="Q208" s="158">
        <v>0</v>
      </c>
      <c r="R208" s="158">
        <f t="shared" si="52"/>
        <v>0</v>
      </c>
      <c r="S208" s="158">
        <v>0</v>
      </c>
      <c r="T208" s="159">
        <f t="shared" si="5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269</v>
      </c>
      <c r="AT208" s="160" t="s">
        <v>193</v>
      </c>
      <c r="AU208" s="160" t="s">
        <v>82</v>
      </c>
      <c r="AY208" s="14" t="s">
        <v>140</v>
      </c>
      <c r="BE208" s="161">
        <f t="shared" si="54"/>
        <v>0</v>
      </c>
      <c r="BF208" s="161">
        <f t="shared" si="55"/>
        <v>0</v>
      </c>
      <c r="BG208" s="161">
        <f t="shared" si="56"/>
        <v>0</v>
      </c>
      <c r="BH208" s="161">
        <f t="shared" si="57"/>
        <v>0</v>
      </c>
      <c r="BI208" s="161">
        <f t="shared" si="58"/>
        <v>0</v>
      </c>
      <c r="BJ208" s="14" t="s">
        <v>82</v>
      </c>
      <c r="BK208" s="161">
        <f t="shared" si="59"/>
        <v>0</v>
      </c>
      <c r="BL208" s="14" t="s">
        <v>202</v>
      </c>
      <c r="BM208" s="160" t="s">
        <v>1803</v>
      </c>
    </row>
    <row r="209" spans="1:65" s="2" customFormat="1" ht="37.799999999999997" customHeight="1">
      <c r="A209" s="29"/>
      <c r="B209" s="147"/>
      <c r="C209" s="162" t="s">
        <v>448</v>
      </c>
      <c r="D209" s="162" t="s">
        <v>193</v>
      </c>
      <c r="E209" s="163" t="s">
        <v>1804</v>
      </c>
      <c r="F209" s="164" t="s">
        <v>1805</v>
      </c>
      <c r="G209" s="165" t="s">
        <v>267</v>
      </c>
      <c r="H209" s="166">
        <v>2</v>
      </c>
      <c r="I209" s="167"/>
      <c r="J209" s="168">
        <f t="shared" si="50"/>
        <v>0</v>
      </c>
      <c r="K209" s="169"/>
      <c r="L209" s="170"/>
      <c r="M209" s="171" t="s">
        <v>1</v>
      </c>
      <c r="N209" s="172" t="s">
        <v>39</v>
      </c>
      <c r="O209" s="58"/>
      <c r="P209" s="158">
        <f t="shared" si="51"/>
        <v>0</v>
      </c>
      <c r="Q209" s="158">
        <v>0</v>
      </c>
      <c r="R209" s="158">
        <f t="shared" si="52"/>
        <v>0</v>
      </c>
      <c r="S209" s="158">
        <v>0</v>
      </c>
      <c r="T209" s="159">
        <f t="shared" si="5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269</v>
      </c>
      <c r="AT209" s="160" t="s">
        <v>193</v>
      </c>
      <c r="AU209" s="160" t="s">
        <v>82</v>
      </c>
      <c r="AY209" s="14" t="s">
        <v>140</v>
      </c>
      <c r="BE209" s="161">
        <f t="shared" si="54"/>
        <v>0</v>
      </c>
      <c r="BF209" s="161">
        <f t="shared" si="55"/>
        <v>0</v>
      </c>
      <c r="BG209" s="161">
        <f t="shared" si="56"/>
        <v>0</v>
      </c>
      <c r="BH209" s="161">
        <f t="shared" si="57"/>
        <v>0</v>
      </c>
      <c r="BI209" s="161">
        <f t="shared" si="58"/>
        <v>0</v>
      </c>
      <c r="BJ209" s="14" t="s">
        <v>82</v>
      </c>
      <c r="BK209" s="161">
        <f t="shared" si="59"/>
        <v>0</v>
      </c>
      <c r="BL209" s="14" t="s">
        <v>202</v>
      </c>
      <c r="BM209" s="160" t="s">
        <v>1806</v>
      </c>
    </row>
    <row r="210" spans="1:65" s="2" customFormat="1" ht="33" customHeight="1">
      <c r="A210" s="29"/>
      <c r="B210" s="147"/>
      <c r="C210" s="148" t="s">
        <v>452</v>
      </c>
      <c r="D210" s="148" t="s">
        <v>142</v>
      </c>
      <c r="E210" s="149" t="s">
        <v>1807</v>
      </c>
      <c r="F210" s="150" t="s">
        <v>1808</v>
      </c>
      <c r="G210" s="151" t="s">
        <v>267</v>
      </c>
      <c r="H210" s="152">
        <v>1</v>
      </c>
      <c r="I210" s="153"/>
      <c r="J210" s="154">
        <f t="shared" si="50"/>
        <v>0</v>
      </c>
      <c r="K210" s="155"/>
      <c r="L210" s="30"/>
      <c r="M210" s="156" t="s">
        <v>1</v>
      </c>
      <c r="N210" s="157" t="s">
        <v>39</v>
      </c>
      <c r="O210" s="58"/>
      <c r="P210" s="158">
        <f t="shared" si="51"/>
        <v>0</v>
      </c>
      <c r="Q210" s="158">
        <v>0</v>
      </c>
      <c r="R210" s="158">
        <f t="shared" si="52"/>
        <v>0</v>
      </c>
      <c r="S210" s="158">
        <v>0</v>
      </c>
      <c r="T210" s="159">
        <f t="shared" si="5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202</v>
      </c>
      <c r="AT210" s="160" t="s">
        <v>142</v>
      </c>
      <c r="AU210" s="160" t="s">
        <v>82</v>
      </c>
      <c r="AY210" s="14" t="s">
        <v>140</v>
      </c>
      <c r="BE210" s="161">
        <f t="shared" si="54"/>
        <v>0</v>
      </c>
      <c r="BF210" s="161">
        <f t="shared" si="55"/>
        <v>0</v>
      </c>
      <c r="BG210" s="161">
        <f t="shared" si="56"/>
        <v>0</v>
      </c>
      <c r="BH210" s="161">
        <f t="shared" si="57"/>
        <v>0</v>
      </c>
      <c r="BI210" s="161">
        <f t="shared" si="58"/>
        <v>0</v>
      </c>
      <c r="BJ210" s="14" t="s">
        <v>82</v>
      </c>
      <c r="BK210" s="161">
        <f t="shared" si="59"/>
        <v>0</v>
      </c>
      <c r="BL210" s="14" t="s">
        <v>202</v>
      </c>
      <c r="BM210" s="160" t="s">
        <v>1809</v>
      </c>
    </row>
    <row r="211" spans="1:65" s="2" customFormat="1" ht="37.799999999999997" customHeight="1">
      <c r="A211" s="29"/>
      <c r="B211" s="147"/>
      <c r="C211" s="162" t="s">
        <v>456</v>
      </c>
      <c r="D211" s="162" t="s">
        <v>193</v>
      </c>
      <c r="E211" s="163" t="s">
        <v>1810</v>
      </c>
      <c r="F211" s="164" t="s">
        <v>1811</v>
      </c>
      <c r="G211" s="165" t="s">
        <v>267</v>
      </c>
      <c r="H211" s="166">
        <v>1</v>
      </c>
      <c r="I211" s="167"/>
      <c r="J211" s="168">
        <f t="shared" si="50"/>
        <v>0</v>
      </c>
      <c r="K211" s="169"/>
      <c r="L211" s="170"/>
      <c r="M211" s="171" t="s">
        <v>1</v>
      </c>
      <c r="N211" s="172" t="s">
        <v>39</v>
      </c>
      <c r="O211" s="58"/>
      <c r="P211" s="158">
        <f t="shared" si="51"/>
        <v>0</v>
      </c>
      <c r="Q211" s="158">
        <v>0</v>
      </c>
      <c r="R211" s="158">
        <f t="shared" si="52"/>
        <v>0</v>
      </c>
      <c r="S211" s="158">
        <v>0</v>
      </c>
      <c r="T211" s="159">
        <f t="shared" si="5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269</v>
      </c>
      <c r="AT211" s="160" t="s">
        <v>193</v>
      </c>
      <c r="AU211" s="160" t="s">
        <v>82</v>
      </c>
      <c r="AY211" s="14" t="s">
        <v>140</v>
      </c>
      <c r="BE211" s="161">
        <f t="shared" si="54"/>
        <v>0</v>
      </c>
      <c r="BF211" s="161">
        <f t="shared" si="55"/>
        <v>0</v>
      </c>
      <c r="BG211" s="161">
        <f t="shared" si="56"/>
        <v>0</v>
      </c>
      <c r="BH211" s="161">
        <f t="shared" si="57"/>
        <v>0</v>
      </c>
      <c r="BI211" s="161">
        <f t="shared" si="58"/>
        <v>0</v>
      </c>
      <c r="BJ211" s="14" t="s">
        <v>82</v>
      </c>
      <c r="BK211" s="161">
        <f t="shared" si="59"/>
        <v>0</v>
      </c>
      <c r="BL211" s="14" t="s">
        <v>202</v>
      </c>
      <c r="BM211" s="160" t="s">
        <v>1812</v>
      </c>
    </row>
    <row r="212" spans="1:65" s="2" customFormat="1" ht="33" customHeight="1">
      <c r="A212" s="29"/>
      <c r="B212" s="147"/>
      <c r="C212" s="148" t="s">
        <v>460</v>
      </c>
      <c r="D212" s="148" t="s">
        <v>142</v>
      </c>
      <c r="E212" s="149" t="s">
        <v>1813</v>
      </c>
      <c r="F212" s="150" t="s">
        <v>1814</v>
      </c>
      <c r="G212" s="151" t="s">
        <v>267</v>
      </c>
      <c r="H212" s="152">
        <v>7</v>
      </c>
      <c r="I212" s="153"/>
      <c r="J212" s="154">
        <f t="shared" si="50"/>
        <v>0</v>
      </c>
      <c r="K212" s="155"/>
      <c r="L212" s="30"/>
      <c r="M212" s="156" t="s">
        <v>1</v>
      </c>
      <c r="N212" s="157" t="s">
        <v>39</v>
      </c>
      <c r="O212" s="58"/>
      <c r="P212" s="158">
        <f t="shared" si="51"/>
        <v>0</v>
      </c>
      <c r="Q212" s="158">
        <v>0</v>
      </c>
      <c r="R212" s="158">
        <f t="shared" si="52"/>
        <v>0</v>
      </c>
      <c r="S212" s="158">
        <v>0</v>
      </c>
      <c r="T212" s="159">
        <f t="shared" si="5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202</v>
      </c>
      <c r="AT212" s="160" t="s">
        <v>142</v>
      </c>
      <c r="AU212" s="160" t="s">
        <v>82</v>
      </c>
      <c r="AY212" s="14" t="s">
        <v>140</v>
      </c>
      <c r="BE212" s="161">
        <f t="shared" si="54"/>
        <v>0</v>
      </c>
      <c r="BF212" s="161">
        <f t="shared" si="55"/>
        <v>0</v>
      </c>
      <c r="BG212" s="161">
        <f t="shared" si="56"/>
        <v>0</v>
      </c>
      <c r="BH212" s="161">
        <f t="shared" si="57"/>
        <v>0</v>
      </c>
      <c r="BI212" s="161">
        <f t="shared" si="58"/>
        <v>0</v>
      </c>
      <c r="BJ212" s="14" t="s">
        <v>82</v>
      </c>
      <c r="BK212" s="161">
        <f t="shared" si="59"/>
        <v>0</v>
      </c>
      <c r="BL212" s="14" t="s">
        <v>202</v>
      </c>
      <c r="BM212" s="160" t="s">
        <v>1815</v>
      </c>
    </row>
    <row r="213" spans="1:65" s="2" customFormat="1" ht="37.799999999999997" customHeight="1">
      <c r="A213" s="29"/>
      <c r="B213" s="147"/>
      <c r="C213" s="162" t="s">
        <v>464</v>
      </c>
      <c r="D213" s="162" t="s">
        <v>193</v>
      </c>
      <c r="E213" s="163" t="s">
        <v>1816</v>
      </c>
      <c r="F213" s="164" t="s">
        <v>1817</v>
      </c>
      <c r="G213" s="165" t="s">
        <v>267</v>
      </c>
      <c r="H213" s="166">
        <v>7</v>
      </c>
      <c r="I213" s="167"/>
      <c r="J213" s="168">
        <f t="shared" si="50"/>
        <v>0</v>
      </c>
      <c r="K213" s="169"/>
      <c r="L213" s="170"/>
      <c r="M213" s="171" t="s">
        <v>1</v>
      </c>
      <c r="N213" s="172" t="s">
        <v>39</v>
      </c>
      <c r="O213" s="58"/>
      <c r="P213" s="158">
        <f t="shared" si="51"/>
        <v>0</v>
      </c>
      <c r="Q213" s="158">
        <v>0</v>
      </c>
      <c r="R213" s="158">
        <f t="shared" si="52"/>
        <v>0</v>
      </c>
      <c r="S213" s="158">
        <v>0</v>
      </c>
      <c r="T213" s="159">
        <f t="shared" si="5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269</v>
      </c>
      <c r="AT213" s="160" t="s">
        <v>193</v>
      </c>
      <c r="AU213" s="160" t="s">
        <v>82</v>
      </c>
      <c r="AY213" s="14" t="s">
        <v>140</v>
      </c>
      <c r="BE213" s="161">
        <f t="shared" si="54"/>
        <v>0</v>
      </c>
      <c r="BF213" s="161">
        <f t="shared" si="55"/>
        <v>0</v>
      </c>
      <c r="BG213" s="161">
        <f t="shared" si="56"/>
        <v>0</v>
      </c>
      <c r="BH213" s="161">
        <f t="shared" si="57"/>
        <v>0</v>
      </c>
      <c r="BI213" s="161">
        <f t="shared" si="58"/>
        <v>0</v>
      </c>
      <c r="BJ213" s="14" t="s">
        <v>82</v>
      </c>
      <c r="BK213" s="161">
        <f t="shared" si="59"/>
        <v>0</v>
      </c>
      <c r="BL213" s="14" t="s">
        <v>202</v>
      </c>
      <c r="BM213" s="160" t="s">
        <v>1818</v>
      </c>
    </row>
    <row r="214" spans="1:65" s="2" customFormat="1" ht="21.75" customHeight="1">
      <c r="A214" s="29"/>
      <c r="B214" s="147"/>
      <c r="C214" s="148" t="s">
        <v>468</v>
      </c>
      <c r="D214" s="148" t="s">
        <v>142</v>
      </c>
      <c r="E214" s="149" t="s">
        <v>1819</v>
      </c>
      <c r="F214" s="150" t="s">
        <v>1820</v>
      </c>
      <c r="G214" s="151" t="s">
        <v>209</v>
      </c>
      <c r="H214" s="152">
        <v>10</v>
      </c>
      <c r="I214" s="153"/>
      <c r="J214" s="154">
        <f t="shared" si="50"/>
        <v>0</v>
      </c>
      <c r="K214" s="155"/>
      <c r="L214" s="30"/>
      <c r="M214" s="156" t="s">
        <v>1</v>
      </c>
      <c r="N214" s="157" t="s">
        <v>39</v>
      </c>
      <c r="O214" s="58"/>
      <c r="P214" s="158">
        <f t="shared" si="51"/>
        <v>0</v>
      </c>
      <c r="Q214" s="158">
        <v>0</v>
      </c>
      <c r="R214" s="158">
        <f t="shared" si="52"/>
        <v>0</v>
      </c>
      <c r="S214" s="158">
        <v>0</v>
      </c>
      <c r="T214" s="159">
        <f t="shared" si="5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202</v>
      </c>
      <c r="AT214" s="160" t="s">
        <v>142</v>
      </c>
      <c r="AU214" s="160" t="s">
        <v>82</v>
      </c>
      <c r="AY214" s="14" t="s">
        <v>140</v>
      </c>
      <c r="BE214" s="161">
        <f t="shared" si="54"/>
        <v>0</v>
      </c>
      <c r="BF214" s="161">
        <f t="shared" si="55"/>
        <v>0</v>
      </c>
      <c r="BG214" s="161">
        <f t="shared" si="56"/>
        <v>0</v>
      </c>
      <c r="BH214" s="161">
        <f t="shared" si="57"/>
        <v>0</v>
      </c>
      <c r="BI214" s="161">
        <f t="shared" si="58"/>
        <v>0</v>
      </c>
      <c r="BJ214" s="14" t="s">
        <v>82</v>
      </c>
      <c r="BK214" s="161">
        <f t="shared" si="59"/>
        <v>0</v>
      </c>
      <c r="BL214" s="14" t="s">
        <v>202</v>
      </c>
      <c r="BM214" s="160" t="s">
        <v>1821</v>
      </c>
    </row>
    <row r="215" spans="1:65" s="2" customFormat="1" ht="24.15" customHeight="1">
      <c r="A215" s="29"/>
      <c r="B215" s="147"/>
      <c r="C215" s="148" t="s">
        <v>472</v>
      </c>
      <c r="D215" s="148" t="s">
        <v>142</v>
      </c>
      <c r="E215" s="149" t="s">
        <v>1822</v>
      </c>
      <c r="F215" s="150" t="s">
        <v>1823</v>
      </c>
      <c r="G215" s="151" t="s">
        <v>678</v>
      </c>
      <c r="H215" s="173"/>
      <c r="I215" s="153"/>
      <c r="J215" s="154">
        <f t="shared" si="50"/>
        <v>0</v>
      </c>
      <c r="K215" s="155"/>
      <c r="L215" s="30"/>
      <c r="M215" s="156" t="s">
        <v>1</v>
      </c>
      <c r="N215" s="157" t="s">
        <v>39</v>
      </c>
      <c r="O215" s="58"/>
      <c r="P215" s="158">
        <f t="shared" si="51"/>
        <v>0</v>
      </c>
      <c r="Q215" s="158">
        <v>0</v>
      </c>
      <c r="R215" s="158">
        <f t="shared" si="52"/>
        <v>0</v>
      </c>
      <c r="S215" s="158">
        <v>0</v>
      </c>
      <c r="T215" s="159">
        <f t="shared" si="5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202</v>
      </c>
      <c r="AT215" s="160" t="s">
        <v>142</v>
      </c>
      <c r="AU215" s="160" t="s">
        <v>82</v>
      </c>
      <c r="AY215" s="14" t="s">
        <v>140</v>
      </c>
      <c r="BE215" s="161">
        <f t="shared" si="54"/>
        <v>0</v>
      </c>
      <c r="BF215" s="161">
        <f t="shared" si="55"/>
        <v>0</v>
      </c>
      <c r="BG215" s="161">
        <f t="shared" si="56"/>
        <v>0</v>
      </c>
      <c r="BH215" s="161">
        <f t="shared" si="57"/>
        <v>0</v>
      </c>
      <c r="BI215" s="161">
        <f t="shared" si="58"/>
        <v>0</v>
      </c>
      <c r="BJ215" s="14" t="s">
        <v>82</v>
      </c>
      <c r="BK215" s="161">
        <f t="shared" si="59"/>
        <v>0</v>
      </c>
      <c r="BL215" s="14" t="s">
        <v>202</v>
      </c>
      <c r="BM215" s="160" t="s">
        <v>1824</v>
      </c>
    </row>
    <row r="216" spans="1:65" s="12" customFormat="1" ht="25.95" customHeight="1">
      <c r="B216" s="134"/>
      <c r="D216" s="135" t="s">
        <v>72</v>
      </c>
      <c r="E216" s="136" t="s">
        <v>1825</v>
      </c>
      <c r="F216" s="136" t="s">
        <v>1826</v>
      </c>
      <c r="I216" s="137"/>
      <c r="J216" s="138">
        <f>BK216</f>
        <v>0</v>
      </c>
      <c r="L216" s="134"/>
      <c r="M216" s="139"/>
      <c r="N216" s="140"/>
      <c r="O216" s="140"/>
      <c r="P216" s="141">
        <f>SUM(P217:P219)</f>
        <v>0</v>
      </c>
      <c r="Q216" s="140"/>
      <c r="R216" s="141">
        <f>SUM(R217:R219)</f>
        <v>0</v>
      </c>
      <c r="S216" s="140"/>
      <c r="T216" s="142">
        <f>SUM(T217:T219)</f>
        <v>0</v>
      </c>
      <c r="AR216" s="135" t="s">
        <v>88</v>
      </c>
      <c r="AT216" s="143" t="s">
        <v>72</v>
      </c>
      <c r="AU216" s="143" t="s">
        <v>73</v>
      </c>
      <c r="AY216" s="135" t="s">
        <v>140</v>
      </c>
      <c r="BK216" s="144">
        <f>SUM(BK217:BK219)</f>
        <v>0</v>
      </c>
    </row>
    <row r="217" spans="1:65" s="2" customFormat="1" ht="16.5" customHeight="1">
      <c r="A217" s="29"/>
      <c r="B217" s="147"/>
      <c r="C217" s="148" t="s">
        <v>476</v>
      </c>
      <c r="D217" s="148" t="s">
        <v>142</v>
      </c>
      <c r="E217" s="149" t="s">
        <v>1827</v>
      </c>
      <c r="F217" s="150" t="s">
        <v>1828</v>
      </c>
      <c r="G217" s="151" t="s">
        <v>644</v>
      </c>
      <c r="H217" s="152">
        <v>72</v>
      </c>
      <c r="I217" s="153"/>
      <c r="J217" s="154">
        <f>ROUND(I217*H217,2)</f>
        <v>0</v>
      </c>
      <c r="K217" s="155"/>
      <c r="L217" s="30"/>
      <c r="M217" s="156" t="s">
        <v>1</v>
      </c>
      <c r="N217" s="157" t="s">
        <v>39</v>
      </c>
      <c r="O217" s="58"/>
      <c r="P217" s="158">
        <f>O217*H217</f>
        <v>0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1574</v>
      </c>
      <c r="AT217" s="160" t="s">
        <v>142</v>
      </c>
      <c r="AU217" s="160" t="s">
        <v>78</v>
      </c>
      <c r="AY217" s="14" t="s">
        <v>140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82</v>
      </c>
      <c r="BK217" s="161">
        <f>ROUND(I217*H217,2)</f>
        <v>0</v>
      </c>
      <c r="BL217" s="14" t="s">
        <v>1574</v>
      </c>
      <c r="BM217" s="160" t="s">
        <v>1829</v>
      </c>
    </row>
    <row r="218" spans="1:65" s="2" customFormat="1" ht="16.5" customHeight="1">
      <c r="A218" s="29"/>
      <c r="B218" s="147"/>
      <c r="C218" s="148" t="s">
        <v>480</v>
      </c>
      <c r="D218" s="148" t="s">
        <v>142</v>
      </c>
      <c r="E218" s="149" t="s">
        <v>1830</v>
      </c>
      <c r="F218" s="150" t="s">
        <v>1831</v>
      </c>
      <c r="G218" s="151" t="s">
        <v>644</v>
      </c>
      <c r="H218" s="152">
        <v>4</v>
      </c>
      <c r="I218" s="153"/>
      <c r="J218" s="154">
        <f>ROUND(I218*H218,2)</f>
        <v>0</v>
      </c>
      <c r="K218" s="155"/>
      <c r="L218" s="30"/>
      <c r="M218" s="156" t="s">
        <v>1</v>
      </c>
      <c r="N218" s="157" t="s">
        <v>39</v>
      </c>
      <c r="O218" s="58"/>
      <c r="P218" s="158">
        <f>O218*H218</f>
        <v>0</v>
      </c>
      <c r="Q218" s="158">
        <v>0</v>
      </c>
      <c r="R218" s="158">
        <f>Q218*H218</f>
        <v>0</v>
      </c>
      <c r="S218" s="158">
        <v>0</v>
      </c>
      <c r="T218" s="159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1574</v>
      </c>
      <c r="AT218" s="160" t="s">
        <v>142</v>
      </c>
      <c r="AU218" s="160" t="s">
        <v>78</v>
      </c>
      <c r="AY218" s="14" t="s">
        <v>140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4" t="s">
        <v>82</v>
      </c>
      <c r="BK218" s="161">
        <f>ROUND(I218*H218,2)</f>
        <v>0</v>
      </c>
      <c r="BL218" s="14" t="s">
        <v>1574</v>
      </c>
      <c r="BM218" s="160" t="s">
        <v>1832</v>
      </c>
    </row>
    <row r="219" spans="1:65" s="2" customFormat="1" ht="16.5" customHeight="1">
      <c r="A219" s="29"/>
      <c r="B219" s="147"/>
      <c r="C219" s="148" t="s">
        <v>484</v>
      </c>
      <c r="D219" s="148" t="s">
        <v>142</v>
      </c>
      <c r="E219" s="149" t="s">
        <v>1833</v>
      </c>
      <c r="F219" s="150" t="s">
        <v>1834</v>
      </c>
      <c r="G219" s="151" t="s">
        <v>644</v>
      </c>
      <c r="H219" s="152">
        <v>6</v>
      </c>
      <c r="I219" s="153"/>
      <c r="J219" s="154">
        <f>ROUND(I219*H219,2)</f>
        <v>0</v>
      </c>
      <c r="K219" s="155"/>
      <c r="L219" s="30"/>
      <c r="M219" s="174" t="s">
        <v>1</v>
      </c>
      <c r="N219" s="175" t="s">
        <v>39</v>
      </c>
      <c r="O219" s="176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1574</v>
      </c>
      <c r="AT219" s="160" t="s">
        <v>142</v>
      </c>
      <c r="AU219" s="160" t="s">
        <v>78</v>
      </c>
      <c r="AY219" s="14" t="s">
        <v>140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82</v>
      </c>
      <c r="BK219" s="161">
        <f>ROUND(I219*H219,2)</f>
        <v>0</v>
      </c>
      <c r="BL219" s="14" t="s">
        <v>1574</v>
      </c>
      <c r="BM219" s="160" t="s">
        <v>1835</v>
      </c>
    </row>
    <row r="220" spans="1:65" s="2" customFormat="1" ht="7.05" customHeight="1">
      <c r="A220" s="29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24:K219" xr:uid="{00000000-0009-0000-0000-000004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36"/>
  <sheetViews>
    <sheetView showGridLines="0" topLeftCell="A191" workbookViewId="0">
      <selection activeCell="Z213" sqref="Z213"/>
    </sheetView>
  </sheetViews>
  <sheetFormatPr defaultRowHeight="10.199999999999999"/>
  <cols>
    <col min="1" max="1" width="8.28515625" style="1" customWidth="1"/>
    <col min="2" max="2" width="1.28515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7109375" style="1" customWidth="1"/>
    <col min="7" max="7" width="7.42578125" style="1" customWidth="1"/>
    <col min="8" max="8" width="14" style="1" customWidth="1"/>
    <col min="9" max="9" width="15.71093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71093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7.049999999999997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93</v>
      </c>
    </row>
    <row r="3" spans="1:46" s="1" customFormat="1" ht="7.0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5.05" customHeight="1">
      <c r="B4" s="17"/>
      <c r="D4" s="18" t="s">
        <v>94</v>
      </c>
      <c r="L4" s="17"/>
      <c r="M4" s="93" t="s">
        <v>9</v>
      </c>
      <c r="AT4" s="14" t="s">
        <v>3</v>
      </c>
    </row>
    <row r="5" spans="1:46" s="1" customFormat="1" ht="7.0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24" t="str">
        <f>'Rekapitulácia stavby'!K6</f>
        <v>JASLE V OBCI VEĽKÉ RIPŇANY/ rekonštrukcia objektu so zmenou užívateľa/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95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4" t="s">
        <v>1836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.0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96"/>
      <c r="G18" s="196"/>
      <c r="H18" s="196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.0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.0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25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.0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00" t="s">
        <v>1</v>
      </c>
      <c r="F27" s="200"/>
      <c r="G27" s="200"/>
      <c r="H27" s="20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.0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ROUND(J121,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ROUND((SUM(BE121:BE235)),  2)</f>
        <v>0</v>
      </c>
      <c r="G33" s="100"/>
      <c r="H33" s="100"/>
      <c r="I33" s="101">
        <v>0.2</v>
      </c>
      <c r="J33" s="99">
        <f>ROUND(((SUM(BE121:BE235))*I33),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ROUND((SUM(BF121:BF235)),  2)</f>
        <v>0</v>
      </c>
      <c r="G34" s="100"/>
      <c r="H34" s="100"/>
      <c r="I34" s="101">
        <v>0.2</v>
      </c>
      <c r="J34" s="99">
        <f>ROUND(((SUM(BF121:BF235))*I34),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ROUND((SUM(BG121:BG235)),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ROUND((SUM(BH121:BH235)),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ROUND((SUM(BI121:BI235)),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.0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.0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.05" customHeight="1">
      <c r="A82" s="29"/>
      <c r="B82" s="30"/>
      <c r="C82" s="18" t="s">
        <v>97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.0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4" t="str">
        <f>E7</f>
        <v>JASLE V OBCI VEĽKÉ RIPŇANY/ rekonštrukcia objektu so zmenou užívateľa/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4" t="str">
        <f>E9</f>
        <v>5 - Elektroimštalácia a bleskozvod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.0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Behynce, č. parcely 61/2, s.č.35</v>
      </c>
      <c r="G89" s="29"/>
      <c r="H89" s="29"/>
      <c r="I89" s="24" t="s">
        <v>21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.0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22</v>
      </c>
      <c r="D91" s="29"/>
      <c r="E91" s="29"/>
      <c r="F91" s="22" t="str">
        <f>E15</f>
        <v>Obec Veľké Ripňany</v>
      </c>
      <c r="G91" s="29"/>
      <c r="H91" s="29"/>
      <c r="I91" s="24" t="s">
        <v>28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30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19999999999999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98</v>
      </c>
      <c r="D94" s="104"/>
      <c r="E94" s="104"/>
      <c r="F94" s="104"/>
      <c r="G94" s="104"/>
      <c r="H94" s="104"/>
      <c r="I94" s="104"/>
      <c r="J94" s="113" t="s">
        <v>99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199999999999999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100</v>
      </c>
      <c r="D96" s="29"/>
      <c r="E96" s="29"/>
      <c r="F96" s="29"/>
      <c r="G96" s="29"/>
      <c r="H96" s="29"/>
      <c r="I96" s="29"/>
      <c r="J96" s="71">
        <f>J121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5.05" customHeight="1">
      <c r="B97" s="115"/>
      <c r="D97" s="116" t="s">
        <v>1135</v>
      </c>
      <c r="E97" s="117"/>
      <c r="F97" s="117"/>
      <c r="G97" s="117"/>
      <c r="H97" s="117"/>
      <c r="I97" s="117"/>
      <c r="J97" s="118">
        <f>J122</f>
        <v>0</v>
      </c>
      <c r="L97" s="115"/>
    </row>
    <row r="98" spans="1:31" s="10" customFormat="1" ht="19.95" customHeight="1">
      <c r="B98" s="119"/>
      <c r="D98" s="120" t="s">
        <v>1837</v>
      </c>
      <c r="E98" s="121"/>
      <c r="F98" s="121"/>
      <c r="G98" s="121"/>
      <c r="H98" s="121"/>
      <c r="I98" s="121"/>
      <c r="J98" s="122">
        <f>J123</f>
        <v>0</v>
      </c>
      <c r="L98" s="119"/>
    </row>
    <row r="99" spans="1:31" s="10" customFormat="1" ht="19.95" customHeight="1">
      <c r="B99" s="119"/>
      <c r="D99" s="120" t="s">
        <v>1136</v>
      </c>
      <c r="E99" s="121"/>
      <c r="F99" s="121"/>
      <c r="G99" s="121"/>
      <c r="H99" s="121"/>
      <c r="I99" s="121"/>
      <c r="J99" s="122">
        <f>J222</f>
        <v>0</v>
      </c>
      <c r="L99" s="119"/>
    </row>
    <row r="100" spans="1:31" s="10" customFormat="1" ht="19.95" customHeight="1">
      <c r="B100" s="119"/>
      <c r="D100" s="120" t="s">
        <v>1838</v>
      </c>
      <c r="E100" s="121"/>
      <c r="F100" s="121"/>
      <c r="G100" s="121"/>
      <c r="H100" s="121"/>
      <c r="I100" s="121"/>
      <c r="J100" s="122">
        <f>J231</f>
        <v>0</v>
      </c>
      <c r="L100" s="119"/>
    </row>
    <row r="101" spans="1:31" s="9" customFormat="1" ht="25.05" customHeight="1">
      <c r="B101" s="115"/>
      <c r="D101" s="116" t="s">
        <v>1839</v>
      </c>
      <c r="E101" s="117"/>
      <c r="F101" s="117"/>
      <c r="G101" s="117"/>
      <c r="H101" s="117"/>
      <c r="I101" s="117"/>
      <c r="J101" s="118">
        <f>J233</f>
        <v>0</v>
      </c>
      <c r="L101" s="115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7.05" customHeight="1">
      <c r="A103" s="29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7.05" customHeight="1">
      <c r="A107" s="29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5.05" customHeight="1">
      <c r="A108" s="29"/>
      <c r="B108" s="30"/>
      <c r="C108" s="18" t="s">
        <v>126</v>
      </c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7.0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6.25" customHeight="1">
      <c r="A111" s="29"/>
      <c r="B111" s="30"/>
      <c r="C111" s="29"/>
      <c r="D111" s="29"/>
      <c r="E111" s="224" t="str">
        <f>E7</f>
        <v>JASLE V OBCI VEĽKÉ RIPŇANY/ rekonštrukcia objektu so zmenou užívateľa/</v>
      </c>
      <c r="F111" s="225"/>
      <c r="G111" s="225"/>
      <c r="H111" s="225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95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4" t="str">
        <f>E9</f>
        <v>5 - Elektroimštalácia a bleskozvod</v>
      </c>
      <c r="F113" s="223"/>
      <c r="G113" s="223"/>
      <c r="H113" s="223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7.0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19</v>
      </c>
      <c r="D115" s="29"/>
      <c r="E115" s="29"/>
      <c r="F115" s="22" t="str">
        <f>F12</f>
        <v>Behynce, č. parcely 61/2, s.č.35</v>
      </c>
      <c r="G115" s="29"/>
      <c r="H115" s="29"/>
      <c r="I115" s="24" t="s">
        <v>21</v>
      </c>
      <c r="J115" s="55" t="str">
        <f>IF(J12="","",J12)</f>
        <v/>
      </c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7.0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>
      <c r="A117" s="29"/>
      <c r="B117" s="30"/>
      <c r="C117" s="24" t="s">
        <v>22</v>
      </c>
      <c r="D117" s="29"/>
      <c r="E117" s="29"/>
      <c r="F117" s="22" t="str">
        <f>E15</f>
        <v>Obec Veľké Ripňany</v>
      </c>
      <c r="G117" s="29"/>
      <c r="H117" s="29"/>
      <c r="I117" s="24" t="s">
        <v>28</v>
      </c>
      <c r="J117" s="27">
        <f>E21</f>
        <v>0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26</v>
      </c>
      <c r="D118" s="29"/>
      <c r="E118" s="29"/>
      <c r="F118" s="22" t="str">
        <f>IF(E18="","",E18)</f>
        <v>Vyplň údaj</v>
      </c>
      <c r="G118" s="29"/>
      <c r="H118" s="29"/>
      <c r="I118" s="24" t="s">
        <v>30</v>
      </c>
      <c r="J118" s="27" t="str">
        <f>E24</f>
        <v xml:space="preserve"> 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19999999999999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23"/>
      <c r="B120" s="124"/>
      <c r="C120" s="125" t="s">
        <v>127</v>
      </c>
      <c r="D120" s="126" t="s">
        <v>58</v>
      </c>
      <c r="E120" s="126" t="s">
        <v>54</v>
      </c>
      <c r="F120" s="126" t="s">
        <v>55</v>
      </c>
      <c r="G120" s="126" t="s">
        <v>128</v>
      </c>
      <c r="H120" s="126" t="s">
        <v>129</v>
      </c>
      <c r="I120" s="126" t="s">
        <v>130</v>
      </c>
      <c r="J120" s="127" t="s">
        <v>99</v>
      </c>
      <c r="K120" s="128" t="s">
        <v>131</v>
      </c>
      <c r="L120" s="129"/>
      <c r="M120" s="62" t="s">
        <v>1</v>
      </c>
      <c r="N120" s="63" t="s">
        <v>37</v>
      </c>
      <c r="O120" s="63" t="s">
        <v>132</v>
      </c>
      <c r="P120" s="63" t="s">
        <v>133</v>
      </c>
      <c r="Q120" s="63" t="s">
        <v>134</v>
      </c>
      <c r="R120" s="63" t="s">
        <v>135</v>
      </c>
      <c r="S120" s="63" t="s">
        <v>136</v>
      </c>
      <c r="T120" s="64" t="s">
        <v>137</v>
      </c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</row>
    <row r="121" spans="1:65" s="2" customFormat="1" ht="22.8" customHeight="1">
      <c r="A121" s="29"/>
      <c r="B121" s="30"/>
      <c r="C121" s="69" t="s">
        <v>100</v>
      </c>
      <c r="D121" s="29"/>
      <c r="E121" s="29"/>
      <c r="F121" s="29"/>
      <c r="G121" s="29"/>
      <c r="H121" s="29"/>
      <c r="I121" s="29"/>
      <c r="J121" s="130">
        <f>BK121</f>
        <v>0</v>
      </c>
      <c r="K121" s="29"/>
      <c r="L121" s="30"/>
      <c r="M121" s="65"/>
      <c r="N121" s="56"/>
      <c r="O121" s="66"/>
      <c r="P121" s="131">
        <f>P122+P233</f>
        <v>0</v>
      </c>
      <c r="Q121" s="66"/>
      <c r="R121" s="131">
        <f>R122+R233</f>
        <v>2.2569500000000002</v>
      </c>
      <c r="S121" s="66"/>
      <c r="T121" s="132">
        <f>T122+T233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101</v>
      </c>
      <c r="BK121" s="133">
        <f>BK122+BK233</f>
        <v>0</v>
      </c>
    </row>
    <row r="122" spans="1:65" s="12" customFormat="1" ht="25.95" customHeight="1">
      <c r="B122" s="134"/>
      <c r="D122" s="135" t="s">
        <v>72</v>
      </c>
      <c r="E122" s="136" t="s">
        <v>193</v>
      </c>
      <c r="F122" s="136" t="s">
        <v>1495</v>
      </c>
      <c r="I122" s="137"/>
      <c r="J122" s="138">
        <f>BK122</f>
        <v>0</v>
      </c>
      <c r="L122" s="134"/>
      <c r="M122" s="139"/>
      <c r="N122" s="140"/>
      <c r="O122" s="140"/>
      <c r="P122" s="141">
        <f>P123+P222+P231</f>
        <v>0</v>
      </c>
      <c r="Q122" s="140"/>
      <c r="R122" s="141">
        <f>R123+R222+R231</f>
        <v>2.2569500000000002</v>
      </c>
      <c r="S122" s="140"/>
      <c r="T122" s="142">
        <f>T123+T222+T231</f>
        <v>0</v>
      </c>
      <c r="AR122" s="135" t="s">
        <v>85</v>
      </c>
      <c r="AT122" s="143" t="s">
        <v>72</v>
      </c>
      <c r="AU122" s="143" t="s">
        <v>73</v>
      </c>
      <c r="AY122" s="135" t="s">
        <v>140</v>
      </c>
      <c r="BK122" s="144">
        <f>BK123+BK222+BK231</f>
        <v>0</v>
      </c>
    </row>
    <row r="123" spans="1:65" s="12" customFormat="1" ht="22.8" customHeight="1">
      <c r="B123" s="134"/>
      <c r="D123" s="135" t="s">
        <v>72</v>
      </c>
      <c r="E123" s="145" t="s">
        <v>1840</v>
      </c>
      <c r="F123" s="145" t="s">
        <v>1841</v>
      </c>
      <c r="I123" s="137"/>
      <c r="J123" s="146">
        <f>BK123</f>
        <v>0</v>
      </c>
      <c r="L123" s="134"/>
      <c r="M123" s="139"/>
      <c r="N123" s="140"/>
      <c r="O123" s="140"/>
      <c r="P123" s="141">
        <f>SUM(P124:P221)</f>
        <v>0</v>
      </c>
      <c r="Q123" s="140"/>
      <c r="R123" s="141">
        <f>SUM(R124:R221)</f>
        <v>0.36695</v>
      </c>
      <c r="S123" s="140"/>
      <c r="T123" s="142">
        <f>SUM(T124:T221)</f>
        <v>0</v>
      </c>
      <c r="AR123" s="135" t="s">
        <v>85</v>
      </c>
      <c r="AT123" s="143" t="s">
        <v>72</v>
      </c>
      <c r="AU123" s="143" t="s">
        <v>78</v>
      </c>
      <c r="AY123" s="135" t="s">
        <v>140</v>
      </c>
      <c r="BK123" s="144">
        <f>SUM(BK124:BK221)</f>
        <v>0</v>
      </c>
    </row>
    <row r="124" spans="1:65" s="2" customFormat="1" ht="24.15" customHeight="1">
      <c r="A124" s="29"/>
      <c r="B124" s="147"/>
      <c r="C124" s="148" t="s">
        <v>78</v>
      </c>
      <c r="D124" s="148" t="s">
        <v>142</v>
      </c>
      <c r="E124" s="149" t="s">
        <v>1842</v>
      </c>
      <c r="F124" s="150" t="s">
        <v>1843</v>
      </c>
      <c r="G124" s="151" t="s">
        <v>250</v>
      </c>
      <c r="H124" s="152">
        <v>50</v>
      </c>
      <c r="I124" s="153"/>
      <c r="J124" s="154">
        <f t="shared" ref="J124:J155" si="0">ROUND(I124*H124,2)</f>
        <v>0</v>
      </c>
      <c r="K124" s="155"/>
      <c r="L124" s="30"/>
      <c r="M124" s="156" t="s">
        <v>1</v>
      </c>
      <c r="N124" s="157" t="s">
        <v>39</v>
      </c>
      <c r="O124" s="58"/>
      <c r="P124" s="158">
        <f t="shared" ref="P124:P155" si="1">O124*H124</f>
        <v>0</v>
      </c>
      <c r="Q124" s="158">
        <v>0</v>
      </c>
      <c r="R124" s="158">
        <f t="shared" ref="R124:R155" si="2">Q124*H124</f>
        <v>0</v>
      </c>
      <c r="S124" s="158">
        <v>0</v>
      </c>
      <c r="T124" s="159">
        <f t="shared" ref="T124:T155" si="3"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0" t="s">
        <v>400</v>
      </c>
      <c r="AT124" s="160" t="s">
        <v>142</v>
      </c>
      <c r="AU124" s="160" t="s">
        <v>82</v>
      </c>
      <c r="AY124" s="14" t="s">
        <v>140</v>
      </c>
      <c r="BE124" s="161">
        <f t="shared" ref="BE124:BE155" si="4">IF(N124="základná",J124,0)</f>
        <v>0</v>
      </c>
      <c r="BF124" s="161">
        <f t="shared" ref="BF124:BF155" si="5">IF(N124="znížená",J124,0)</f>
        <v>0</v>
      </c>
      <c r="BG124" s="161">
        <f t="shared" ref="BG124:BG155" si="6">IF(N124="zákl. prenesená",J124,0)</f>
        <v>0</v>
      </c>
      <c r="BH124" s="161">
        <f t="shared" ref="BH124:BH155" si="7">IF(N124="zníž. prenesená",J124,0)</f>
        <v>0</v>
      </c>
      <c r="BI124" s="161">
        <f t="shared" ref="BI124:BI155" si="8">IF(N124="nulová",J124,0)</f>
        <v>0</v>
      </c>
      <c r="BJ124" s="14" t="s">
        <v>82</v>
      </c>
      <c r="BK124" s="161">
        <f t="shared" ref="BK124:BK155" si="9">ROUND(I124*H124,2)</f>
        <v>0</v>
      </c>
      <c r="BL124" s="14" t="s">
        <v>400</v>
      </c>
      <c r="BM124" s="160" t="s">
        <v>1844</v>
      </c>
    </row>
    <row r="125" spans="1:65" s="2" customFormat="1" ht="16.5" customHeight="1">
      <c r="A125" s="29"/>
      <c r="B125" s="147"/>
      <c r="C125" s="162" t="s">
        <v>82</v>
      </c>
      <c r="D125" s="162" t="s">
        <v>193</v>
      </c>
      <c r="E125" s="163" t="s">
        <v>1845</v>
      </c>
      <c r="F125" s="164" t="s">
        <v>1846</v>
      </c>
      <c r="G125" s="165" t="s">
        <v>250</v>
      </c>
      <c r="H125" s="166">
        <v>52.5</v>
      </c>
      <c r="I125" s="167"/>
      <c r="J125" s="168">
        <f t="shared" si="0"/>
        <v>0</v>
      </c>
      <c r="K125" s="169"/>
      <c r="L125" s="170"/>
      <c r="M125" s="171" t="s">
        <v>1</v>
      </c>
      <c r="N125" s="172" t="s">
        <v>39</v>
      </c>
      <c r="O125" s="58"/>
      <c r="P125" s="158">
        <f t="shared" si="1"/>
        <v>0</v>
      </c>
      <c r="Q125" s="158">
        <v>0</v>
      </c>
      <c r="R125" s="158">
        <f t="shared" si="2"/>
        <v>0</v>
      </c>
      <c r="S125" s="158">
        <v>0</v>
      </c>
      <c r="T125" s="159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1503</v>
      </c>
      <c r="AT125" s="160" t="s">
        <v>193</v>
      </c>
      <c r="AU125" s="160" t="s">
        <v>82</v>
      </c>
      <c r="AY125" s="14" t="s">
        <v>140</v>
      </c>
      <c r="BE125" s="161">
        <f t="shared" si="4"/>
        <v>0</v>
      </c>
      <c r="BF125" s="161">
        <f t="shared" si="5"/>
        <v>0</v>
      </c>
      <c r="BG125" s="161">
        <f t="shared" si="6"/>
        <v>0</v>
      </c>
      <c r="BH125" s="161">
        <f t="shared" si="7"/>
        <v>0</v>
      </c>
      <c r="BI125" s="161">
        <f t="shared" si="8"/>
        <v>0</v>
      </c>
      <c r="BJ125" s="14" t="s">
        <v>82</v>
      </c>
      <c r="BK125" s="161">
        <f t="shared" si="9"/>
        <v>0</v>
      </c>
      <c r="BL125" s="14" t="s">
        <v>400</v>
      </c>
      <c r="BM125" s="160" t="s">
        <v>1847</v>
      </c>
    </row>
    <row r="126" spans="1:65" s="2" customFormat="1" ht="24.15" customHeight="1">
      <c r="A126" s="29"/>
      <c r="B126" s="147"/>
      <c r="C126" s="148" t="s">
        <v>85</v>
      </c>
      <c r="D126" s="148" t="s">
        <v>142</v>
      </c>
      <c r="E126" s="149" t="s">
        <v>1848</v>
      </c>
      <c r="F126" s="150" t="s">
        <v>1849</v>
      </c>
      <c r="G126" s="151" t="s">
        <v>250</v>
      </c>
      <c r="H126" s="152">
        <v>10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39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400</v>
      </c>
      <c r="AT126" s="160" t="s">
        <v>142</v>
      </c>
      <c r="AU126" s="160" t="s">
        <v>82</v>
      </c>
      <c r="AY126" s="14" t="s">
        <v>140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82</v>
      </c>
      <c r="BK126" s="161">
        <f t="shared" si="9"/>
        <v>0</v>
      </c>
      <c r="BL126" s="14" t="s">
        <v>400</v>
      </c>
      <c r="BM126" s="160" t="s">
        <v>1850</v>
      </c>
    </row>
    <row r="127" spans="1:65" s="2" customFormat="1" ht="16.5" customHeight="1">
      <c r="A127" s="29"/>
      <c r="B127" s="147"/>
      <c r="C127" s="162" t="s">
        <v>88</v>
      </c>
      <c r="D127" s="162" t="s">
        <v>193</v>
      </c>
      <c r="E127" s="163" t="s">
        <v>1851</v>
      </c>
      <c r="F127" s="164" t="s">
        <v>1852</v>
      </c>
      <c r="G127" s="165" t="s">
        <v>250</v>
      </c>
      <c r="H127" s="166">
        <v>10.5</v>
      </c>
      <c r="I127" s="167"/>
      <c r="J127" s="168">
        <f t="shared" si="0"/>
        <v>0</v>
      </c>
      <c r="K127" s="169"/>
      <c r="L127" s="170"/>
      <c r="M127" s="171" t="s">
        <v>1</v>
      </c>
      <c r="N127" s="172" t="s">
        <v>39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1503</v>
      </c>
      <c r="AT127" s="160" t="s">
        <v>193</v>
      </c>
      <c r="AU127" s="160" t="s">
        <v>82</v>
      </c>
      <c r="AY127" s="14" t="s">
        <v>140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82</v>
      </c>
      <c r="BK127" s="161">
        <f t="shared" si="9"/>
        <v>0</v>
      </c>
      <c r="BL127" s="14" t="s">
        <v>400</v>
      </c>
      <c r="BM127" s="160" t="s">
        <v>1853</v>
      </c>
    </row>
    <row r="128" spans="1:65" s="2" customFormat="1" ht="24.15" customHeight="1">
      <c r="A128" s="29"/>
      <c r="B128" s="147"/>
      <c r="C128" s="148" t="s">
        <v>91</v>
      </c>
      <c r="D128" s="148" t="s">
        <v>142</v>
      </c>
      <c r="E128" s="149" t="s">
        <v>1854</v>
      </c>
      <c r="F128" s="150" t="s">
        <v>1855</v>
      </c>
      <c r="G128" s="151" t="s">
        <v>250</v>
      </c>
      <c r="H128" s="152">
        <v>3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39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400</v>
      </c>
      <c r="AT128" s="160" t="s">
        <v>142</v>
      </c>
      <c r="AU128" s="160" t="s">
        <v>82</v>
      </c>
      <c r="AY128" s="14" t="s">
        <v>140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82</v>
      </c>
      <c r="BK128" s="161">
        <f t="shared" si="9"/>
        <v>0</v>
      </c>
      <c r="BL128" s="14" t="s">
        <v>400</v>
      </c>
      <c r="BM128" s="160" t="s">
        <v>1856</v>
      </c>
    </row>
    <row r="129" spans="1:65" s="2" customFormat="1" ht="16.5" customHeight="1">
      <c r="A129" s="29"/>
      <c r="B129" s="147"/>
      <c r="C129" s="162" t="s">
        <v>159</v>
      </c>
      <c r="D129" s="162" t="s">
        <v>193</v>
      </c>
      <c r="E129" s="163" t="s">
        <v>1857</v>
      </c>
      <c r="F129" s="164" t="s">
        <v>1858</v>
      </c>
      <c r="G129" s="165" t="s">
        <v>267</v>
      </c>
      <c r="H129" s="166">
        <v>0.6</v>
      </c>
      <c r="I129" s="167"/>
      <c r="J129" s="168">
        <f t="shared" si="0"/>
        <v>0</v>
      </c>
      <c r="K129" s="169"/>
      <c r="L129" s="170"/>
      <c r="M129" s="171" t="s">
        <v>1</v>
      </c>
      <c r="N129" s="172" t="s">
        <v>39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1503</v>
      </c>
      <c r="AT129" s="160" t="s">
        <v>193</v>
      </c>
      <c r="AU129" s="160" t="s">
        <v>82</v>
      </c>
      <c r="AY129" s="14" t="s">
        <v>140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82</v>
      </c>
      <c r="BK129" s="161">
        <f t="shared" si="9"/>
        <v>0</v>
      </c>
      <c r="BL129" s="14" t="s">
        <v>400</v>
      </c>
      <c r="BM129" s="160" t="s">
        <v>1859</v>
      </c>
    </row>
    <row r="130" spans="1:65" s="2" customFormat="1" ht="16.5" customHeight="1">
      <c r="A130" s="29"/>
      <c r="B130" s="147"/>
      <c r="C130" s="162" t="s">
        <v>163</v>
      </c>
      <c r="D130" s="162" t="s">
        <v>193</v>
      </c>
      <c r="E130" s="163" t="s">
        <v>1860</v>
      </c>
      <c r="F130" s="164" t="s">
        <v>1861</v>
      </c>
      <c r="G130" s="165" t="s">
        <v>250</v>
      </c>
      <c r="H130" s="166">
        <v>3</v>
      </c>
      <c r="I130" s="167"/>
      <c r="J130" s="168">
        <f t="shared" si="0"/>
        <v>0</v>
      </c>
      <c r="K130" s="169"/>
      <c r="L130" s="170"/>
      <c r="M130" s="171" t="s">
        <v>1</v>
      </c>
      <c r="N130" s="172" t="s">
        <v>39</v>
      </c>
      <c r="O130" s="58"/>
      <c r="P130" s="158">
        <f t="shared" si="1"/>
        <v>0</v>
      </c>
      <c r="Q130" s="158">
        <v>8.9999999999999998E-4</v>
      </c>
      <c r="R130" s="158">
        <f t="shared" si="2"/>
        <v>2.7000000000000001E-3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1503</v>
      </c>
      <c r="AT130" s="160" t="s">
        <v>193</v>
      </c>
      <c r="AU130" s="160" t="s">
        <v>82</v>
      </c>
      <c r="AY130" s="14" t="s">
        <v>140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82</v>
      </c>
      <c r="BK130" s="161">
        <f t="shared" si="9"/>
        <v>0</v>
      </c>
      <c r="BL130" s="14" t="s">
        <v>400</v>
      </c>
      <c r="BM130" s="160" t="s">
        <v>1862</v>
      </c>
    </row>
    <row r="131" spans="1:65" s="2" customFormat="1" ht="21.75" customHeight="1">
      <c r="A131" s="29"/>
      <c r="B131" s="147"/>
      <c r="C131" s="148" t="s">
        <v>167</v>
      </c>
      <c r="D131" s="148" t="s">
        <v>142</v>
      </c>
      <c r="E131" s="149" t="s">
        <v>1863</v>
      </c>
      <c r="F131" s="150" t="s">
        <v>1864</v>
      </c>
      <c r="G131" s="151" t="s">
        <v>267</v>
      </c>
      <c r="H131" s="152">
        <v>55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39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400</v>
      </c>
      <c r="AT131" s="160" t="s">
        <v>142</v>
      </c>
      <c r="AU131" s="160" t="s">
        <v>82</v>
      </c>
      <c r="AY131" s="14" t="s">
        <v>140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82</v>
      </c>
      <c r="BK131" s="161">
        <f t="shared" si="9"/>
        <v>0</v>
      </c>
      <c r="BL131" s="14" t="s">
        <v>400</v>
      </c>
      <c r="BM131" s="160" t="s">
        <v>1865</v>
      </c>
    </row>
    <row r="132" spans="1:65" s="2" customFormat="1" ht="16.5" customHeight="1">
      <c r="A132" s="29"/>
      <c r="B132" s="147"/>
      <c r="C132" s="162" t="s">
        <v>171</v>
      </c>
      <c r="D132" s="162" t="s">
        <v>193</v>
      </c>
      <c r="E132" s="163" t="s">
        <v>1866</v>
      </c>
      <c r="F132" s="164" t="s">
        <v>1867</v>
      </c>
      <c r="G132" s="165" t="s">
        <v>267</v>
      </c>
      <c r="H132" s="166">
        <v>55</v>
      </c>
      <c r="I132" s="167"/>
      <c r="J132" s="168">
        <f t="shared" si="0"/>
        <v>0</v>
      </c>
      <c r="K132" s="169"/>
      <c r="L132" s="170"/>
      <c r="M132" s="171" t="s">
        <v>1</v>
      </c>
      <c r="N132" s="172" t="s">
        <v>39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1503</v>
      </c>
      <c r="AT132" s="160" t="s">
        <v>193</v>
      </c>
      <c r="AU132" s="160" t="s">
        <v>82</v>
      </c>
      <c r="AY132" s="14" t="s">
        <v>140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82</v>
      </c>
      <c r="BK132" s="161">
        <f t="shared" si="9"/>
        <v>0</v>
      </c>
      <c r="BL132" s="14" t="s">
        <v>400</v>
      </c>
      <c r="BM132" s="160" t="s">
        <v>1868</v>
      </c>
    </row>
    <row r="133" spans="1:65" s="2" customFormat="1" ht="24.15" customHeight="1">
      <c r="A133" s="29"/>
      <c r="B133" s="147"/>
      <c r="C133" s="148" t="s">
        <v>175</v>
      </c>
      <c r="D133" s="148" t="s">
        <v>142</v>
      </c>
      <c r="E133" s="149" t="s">
        <v>1869</v>
      </c>
      <c r="F133" s="150" t="s">
        <v>1870</v>
      </c>
      <c r="G133" s="151" t="s">
        <v>267</v>
      </c>
      <c r="H133" s="152">
        <v>70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39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400</v>
      </c>
      <c r="AT133" s="160" t="s">
        <v>142</v>
      </c>
      <c r="AU133" s="160" t="s">
        <v>82</v>
      </c>
      <c r="AY133" s="14" t="s">
        <v>140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82</v>
      </c>
      <c r="BK133" s="161">
        <f t="shared" si="9"/>
        <v>0</v>
      </c>
      <c r="BL133" s="14" t="s">
        <v>400</v>
      </c>
      <c r="BM133" s="160" t="s">
        <v>1871</v>
      </c>
    </row>
    <row r="134" spans="1:65" s="2" customFormat="1" ht="16.5" customHeight="1">
      <c r="A134" s="29"/>
      <c r="B134" s="147"/>
      <c r="C134" s="162" t="s">
        <v>179</v>
      </c>
      <c r="D134" s="162" t="s">
        <v>193</v>
      </c>
      <c r="E134" s="163" t="s">
        <v>1872</v>
      </c>
      <c r="F134" s="164" t="s">
        <v>1873</v>
      </c>
      <c r="G134" s="165" t="s">
        <v>267</v>
      </c>
      <c r="H134" s="166">
        <v>70</v>
      </c>
      <c r="I134" s="167"/>
      <c r="J134" s="168">
        <f t="shared" si="0"/>
        <v>0</v>
      </c>
      <c r="K134" s="169"/>
      <c r="L134" s="170"/>
      <c r="M134" s="171" t="s">
        <v>1</v>
      </c>
      <c r="N134" s="172" t="s">
        <v>39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1503</v>
      </c>
      <c r="AT134" s="160" t="s">
        <v>193</v>
      </c>
      <c r="AU134" s="160" t="s">
        <v>82</v>
      </c>
      <c r="AY134" s="14" t="s">
        <v>140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82</v>
      </c>
      <c r="BK134" s="161">
        <f t="shared" si="9"/>
        <v>0</v>
      </c>
      <c r="BL134" s="14" t="s">
        <v>400</v>
      </c>
      <c r="BM134" s="160" t="s">
        <v>1874</v>
      </c>
    </row>
    <row r="135" spans="1:65" s="2" customFormat="1" ht="16.5" customHeight="1">
      <c r="A135" s="29"/>
      <c r="B135" s="147"/>
      <c r="C135" s="148" t="s">
        <v>183</v>
      </c>
      <c r="D135" s="148" t="s">
        <v>142</v>
      </c>
      <c r="E135" s="149" t="s">
        <v>1875</v>
      </c>
      <c r="F135" s="150" t="s">
        <v>1876</v>
      </c>
      <c r="G135" s="151" t="s">
        <v>1877</v>
      </c>
      <c r="H135" s="152">
        <v>1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39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400</v>
      </c>
      <c r="AT135" s="160" t="s">
        <v>142</v>
      </c>
      <c r="AU135" s="160" t="s">
        <v>82</v>
      </c>
      <c r="AY135" s="14" t="s">
        <v>140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82</v>
      </c>
      <c r="BK135" s="161">
        <f t="shared" si="9"/>
        <v>0</v>
      </c>
      <c r="BL135" s="14" t="s">
        <v>400</v>
      </c>
      <c r="BM135" s="160" t="s">
        <v>1878</v>
      </c>
    </row>
    <row r="136" spans="1:65" s="2" customFormat="1" ht="16.5" customHeight="1">
      <c r="A136" s="29"/>
      <c r="B136" s="147"/>
      <c r="C136" s="162" t="s">
        <v>188</v>
      </c>
      <c r="D136" s="162" t="s">
        <v>193</v>
      </c>
      <c r="E136" s="163" t="s">
        <v>1879</v>
      </c>
      <c r="F136" s="164" t="s">
        <v>1880</v>
      </c>
      <c r="G136" s="165" t="s">
        <v>267</v>
      </c>
      <c r="H136" s="166">
        <v>1</v>
      </c>
      <c r="I136" s="167"/>
      <c r="J136" s="168">
        <f t="shared" si="0"/>
        <v>0</v>
      </c>
      <c r="K136" s="169"/>
      <c r="L136" s="170"/>
      <c r="M136" s="171" t="s">
        <v>1</v>
      </c>
      <c r="N136" s="172" t="s">
        <v>39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1503</v>
      </c>
      <c r="AT136" s="160" t="s">
        <v>193</v>
      </c>
      <c r="AU136" s="160" t="s">
        <v>82</v>
      </c>
      <c r="AY136" s="14" t="s">
        <v>140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82</v>
      </c>
      <c r="BK136" s="161">
        <f t="shared" si="9"/>
        <v>0</v>
      </c>
      <c r="BL136" s="14" t="s">
        <v>400</v>
      </c>
      <c r="BM136" s="160" t="s">
        <v>1881</v>
      </c>
    </row>
    <row r="137" spans="1:65" s="2" customFormat="1" ht="24.15" customHeight="1">
      <c r="A137" s="29"/>
      <c r="B137" s="147"/>
      <c r="C137" s="148" t="s">
        <v>192</v>
      </c>
      <c r="D137" s="148" t="s">
        <v>142</v>
      </c>
      <c r="E137" s="149" t="s">
        <v>1882</v>
      </c>
      <c r="F137" s="150" t="s">
        <v>1883</v>
      </c>
      <c r="G137" s="151" t="s">
        <v>267</v>
      </c>
      <c r="H137" s="152">
        <v>90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39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400</v>
      </c>
      <c r="AT137" s="160" t="s">
        <v>142</v>
      </c>
      <c r="AU137" s="160" t="s">
        <v>82</v>
      </c>
      <c r="AY137" s="14" t="s">
        <v>140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82</v>
      </c>
      <c r="BK137" s="161">
        <f t="shared" si="9"/>
        <v>0</v>
      </c>
      <c r="BL137" s="14" t="s">
        <v>400</v>
      </c>
      <c r="BM137" s="160" t="s">
        <v>1884</v>
      </c>
    </row>
    <row r="138" spans="1:65" s="2" customFormat="1" ht="24.15" customHeight="1">
      <c r="A138" s="29"/>
      <c r="B138" s="147"/>
      <c r="C138" s="148" t="s">
        <v>198</v>
      </c>
      <c r="D138" s="148" t="s">
        <v>142</v>
      </c>
      <c r="E138" s="149" t="s">
        <v>1885</v>
      </c>
      <c r="F138" s="150" t="s">
        <v>1886</v>
      </c>
      <c r="G138" s="151" t="s">
        <v>267</v>
      </c>
      <c r="H138" s="152">
        <v>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39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400</v>
      </c>
      <c r="AT138" s="160" t="s">
        <v>142</v>
      </c>
      <c r="AU138" s="160" t="s">
        <v>82</v>
      </c>
      <c r="AY138" s="14" t="s">
        <v>140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82</v>
      </c>
      <c r="BK138" s="161">
        <f t="shared" si="9"/>
        <v>0</v>
      </c>
      <c r="BL138" s="14" t="s">
        <v>400</v>
      </c>
      <c r="BM138" s="160" t="s">
        <v>1887</v>
      </c>
    </row>
    <row r="139" spans="1:65" s="2" customFormat="1" ht="24.15" customHeight="1">
      <c r="A139" s="29"/>
      <c r="B139" s="147"/>
      <c r="C139" s="148" t="s">
        <v>202</v>
      </c>
      <c r="D139" s="148" t="s">
        <v>142</v>
      </c>
      <c r="E139" s="149" t="s">
        <v>1888</v>
      </c>
      <c r="F139" s="150" t="s">
        <v>1889</v>
      </c>
      <c r="G139" s="151" t="s">
        <v>267</v>
      </c>
      <c r="H139" s="152">
        <v>20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39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400</v>
      </c>
      <c r="AT139" s="160" t="s">
        <v>142</v>
      </c>
      <c r="AU139" s="160" t="s">
        <v>82</v>
      </c>
      <c r="AY139" s="14" t="s">
        <v>140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82</v>
      </c>
      <c r="BK139" s="161">
        <f t="shared" si="9"/>
        <v>0</v>
      </c>
      <c r="BL139" s="14" t="s">
        <v>400</v>
      </c>
      <c r="BM139" s="160" t="s">
        <v>1890</v>
      </c>
    </row>
    <row r="140" spans="1:65" s="2" customFormat="1" ht="33" customHeight="1">
      <c r="A140" s="29"/>
      <c r="B140" s="147"/>
      <c r="C140" s="148" t="s">
        <v>206</v>
      </c>
      <c r="D140" s="148" t="s">
        <v>142</v>
      </c>
      <c r="E140" s="149" t="s">
        <v>1891</v>
      </c>
      <c r="F140" s="150" t="s">
        <v>1892</v>
      </c>
      <c r="G140" s="151" t="s">
        <v>267</v>
      </c>
      <c r="H140" s="152">
        <v>1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39</v>
      </c>
      <c r="O140" s="58"/>
      <c r="P140" s="158">
        <f t="shared" si="1"/>
        <v>0</v>
      </c>
      <c r="Q140" s="158">
        <v>0</v>
      </c>
      <c r="R140" s="158">
        <f t="shared" si="2"/>
        <v>0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400</v>
      </c>
      <c r="AT140" s="160" t="s">
        <v>142</v>
      </c>
      <c r="AU140" s="160" t="s">
        <v>82</v>
      </c>
      <c r="AY140" s="14" t="s">
        <v>140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82</v>
      </c>
      <c r="BK140" s="161">
        <f t="shared" si="9"/>
        <v>0</v>
      </c>
      <c r="BL140" s="14" t="s">
        <v>400</v>
      </c>
      <c r="BM140" s="160" t="s">
        <v>1893</v>
      </c>
    </row>
    <row r="141" spans="1:65" s="2" customFormat="1" ht="16.5" customHeight="1">
      <c r="A141" s="29"/>
      <c r="B141" s="147"/>
      <c r="C141" s="162" t="s">
        <v>211</v>
      </c>
      <c r="D141" s="162" t="s">
        <v>193</v>
      </c>
      <c r="E141" s="163" t="s">
        <v>1894</v>
      </c>
      <c r="F141" s="164" t="s">
        <v>1895</v>
      </c>
      <c r="G141" s="165" t="s">
        <v>267</v>
      </c>
      <c r="H141" s="166">
        <v>1</v>
      </c>
      <c r="I141" s="167"/>
      <c r="J141" s="168">
        <f t="shared" si="0"/>
        <v>0</v>
      </c>
      <c r="K141" s="169"/>
      <c r="L141" s="170"/>
      <c r="M141" s="171" t="s">
        <v>1</v>
      </c>
      <c r="N141" s="172" t="s">
        <v>39</v>
      </c>
      <c r="O141" s="58"/>
      <c r="P141" s="158">
        <f t="shared" si="1"/>
        <v>0</v>
      </c>
      <c r="Q141" s="158">
        <v>0</v>
      </c>
      <c r="R141" s="158">
        <f t="shared" si="2"/>
        <v>0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1503</v>
      </c>
      <c r="AT141" s="160" t="s">
        <v>193</v>
      </c>
      <c r="AU141" s="160" t="s">
        <v>82</v>
      </c>
      <c r="AY141" s="14" t="s">
        <v>140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82</v>
      </c>
      <c r="BK141" s="161">
        <f t="shared" si="9"/>
        <v>0</v>
      </c>
      <c r="BL141" s="14" t="s">
        <v>400</v>
      </c>
      <c r="BM141" s="160" t="s">
        <v>1896</v>
      </c>
    </row>
    <row r="142" spans="1:65" s="2" customFormat="1" ht="24.15" customHeight="1">
      <c r="A142" s="29"/>
      <c r="B142" s="147"/>
      <c r="C142" s="148" t="s">
        <v>215</v>
      </c>
      <c r="D142" s="148" t="s">
        <v>142</v>
      </c>
      <c r="E142" s="149" t="s">
        <v>1897</v>
      </c>
      <c r="F142" s="150" t="s">
        <v>1898</v>
      </c>
      <c r="G142" s="151" t="s">
        <v>267</v>
      </c>
      <c r="H142" s="152">
        <v>9</v>
      </c>
      <c r="I142" s="153"/>
      <c r="J142" s="154">
        <f t="shared" si="0"/>
        <v>0</v>
      </c>
      <c r="K142" s="155"/>
      <c r="L142" s="30"/>
      <c r="M142" s="156" t="s">
        <v>1</v>
      </c>
      <c r="N142" s="157" t="s">
        <v>39</v>
      </c>
      <c r="O142" s="58"/>
      <c r="P142" s="158">
        <f t="shared" si="1"/>
        <v>0</v>
      </c>
      <c r="Q142" s="158">
        <v>0</v>
      </c>
      <c r="R142" s="158">
        <f t="shared" si="2"/>
        <v>0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400</v>
      </c>
      <c r="AT142" s="160" t="s">
        <v>142</v>
      </c>
      <c r="AU142" s="160" t="s">
        <v>82</v>
      </c>
      <c r="AY142" s="14" t="s">
        <v>140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82</v>
      </c>
      <c r="BK142" s="161">
        <f t="shared" si="9"/>
        <v>0</v>
      </c>
      <c r="BL142" s="14" t="s">
        <v>400</v>
      </c>
      <c r="BM142" s="160" t="s">
        <v>1899</v>
      </c>
    </row>
    <row r="143" spans="1:65" s="2" customFormat="1" ht="16.5" customHeight="1">
      <c r="A143" s="29"/>
      <c r="B143" s="147"/>
      <c r="C143" s="162" t="s">
        <v>7</v>
      </c>
      <c r="D143" s="162" t="s">
        <v>193</v>
      </c>
      <c r="E143" s="163" t="s">
        <v>1900</v>
      </c>
      <c r="F143" s="164" t="s">
        <v>1901</v>
      </c>
      <c r="G143" s="165" t="s">
        <v>267</v>
      </c>
      <c r="H143" s="166">
        <v>9</v>
      </c>
      <c r="I143" s="167"/>
      <c r="J143" s="168">
        <f t="shared" si="0"/>
        <v>0</v>
      </c>
      <c r="K143" s="169"/>
      <c r="L143" s="170"/>
      <c r="M143" s="171" t="s">
        <v>1</v>
      </c>
      <c r="N143" s="172" t="s">
        <v>39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1503</v>
      </c>
      <c r="AT143" s="160" t="s">
        <v>193</v>
      </c>
      <c r="AU143" s="160" t="s">
        <v>82</v>
      </c>
      <c r="AY143" s="14" t="s">
        <v>140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82</v>
      </c>
      <c r="BK143" s="161">
        <f t="shared" si="9"/>
        <v>0</v>
      </c>
      <c r="BL143" s="14" t="s">
        <v>400</v>
      </c>
      <c r="BM143" s="160" t="s">
        <v>1902</v>
      </c>
    </row>
    <row r="144" spans="1:65" s="2" customFormat="1" ht="24.15" customHeight="1">
      <c r="A144" s="29"/>
      <c r="B144" s="147"/>
      <c r="C144" s="148" t="s">
        <v>222</v>
      </c>
      <c r="D144" s="148" t="s">
        <v>142</v>
      </c>
      <c r="E144" s="149" t="s">
        <v>1903</v>
      </c>
      <c r="F144" s="150" t="s">
        <v>1904</v>
      </c>
      <c r="G144" s="151" t="s">
        <v>267</v>
      </c>
      <c r="H144" s="152">
        <v>3</v>
      </c>
      <c r="I144" s="153"/>
      <c r="J144" s="154">
        <f t="shared" si="0"/>
        <v>0</v>
      </c>
      <c r="K144" s="155"/>
      <c r="L144" s="30"/>
      <c r="M144" s="156" t="s">
        <v>1</v>
      </c>
      <c r="N144" s="157" t="s">
        <v>39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400</v>
      </c>
      <c r="AT144" s="160" t="s">
        <v>142</v>
      </c>
      <c r="AU144" s="160" t="s">
        <v>82</v>
      </c>
      <c r="AY144" s="14" t="s">
        <v>140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82</v>
      </c>
      <c r="BK144" s="161">
        <f t="shared" si="9"/>
        <v>0</v>
      </c>
      <c r="BL144" s="14" t="s">
        <v>400</v>
      </c>
      <c r="BM144" s="160" t="s">
        <v>1905</v>
      </c>
    </row>
    <row r="145" spans="1:65" s="2" customFormat="1" ht="16.5" customHeight="1">
      <c r="A145" s="29"/>
      <c r="B145" s="147"/>
      <c r="C145" s="162" t="s">
        <v>226</v>
      </c>
      <c r="D145" s="162" t="s">
        <v>193</v>
      </c>
      <c r="E145" s="163" t="s">
        <v>1906</v>
      </c>
      <c r="F145" s="164" t="s">
        <v>1907</v>
      </c>
      <c r="G145" s="165" t="s">
        <v>267</v>
      </c>
      <c r="H145" s="166">
        <v>3</v>
      </c>
      <c r="I145" s="167"/>
      <c r="J145" s="168">
        <f t="shared" si="0"/>
        <v>0</v>
      </c>
      <c r="K145" s="169"/>
      <c r="L145" s="170"/>
      <c r="M145" s="171" t="s">
        <v>1</v>
      </c>
      <c r="N145" s="172" t="s">
        <v>39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1503</v>
      </c>
      <c r="AT145" s="160" t="s">
        <v>193</v>
      </c>
      <c r="AU145" s="160" t="s">
        <v>82</v>
      </c>
      <c r="AY145" s="14" t="s">
        <v>140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82</v>
      </c>
      <c r="BK145" s="161">
        <f t="shared" si="9"/>
        <v>0</v>
      </c>
      <c r="BL145" s="14" t="s">
        <v>400</v>
      </c>
      <c r="BM145" s="160" t="s">
        <v>1908</v>
      </c>
    </row>
    <row r="146" spans="1:65" s="2" customFormat="1" ht="24.15" customHeight="1">
      <c r="A146" s="29"/>
      <c r="B146" s="147"/>
      <c r="C146" s="148" t="s">
        <v>230</v>
      </c>
      <c r="D146" s="148" t="s">
        <v>142</v>
      </c>
      <c r="E146" s="149" t="s">
        <v>1909</v>
      </c>
      <c r="F146" s="150" t="s">
        <v>1910</v>
      </c>
      <c r="G146" s="151" t="s">
        <v>267</v>
      </c>
      <c r="H146" s="152">
        <v>14</v>
      </c>
      <c r="I146" s="153"/>
      <c r="J146" s="154">
        <f t="shared" si="0"/>
        <v>0</v>
      </c>
      <c r="K146" s="155"/>
      <c r="L146" s="30"/>
      <c r="M146" s="156" t="s">
        <v>1</v>
      </c>
      <c r="N146" s="157" t="s">
        <v>39</v>
      </c>
      <c r="O146" s="58"/>
      <c r="P146" s="158">
        <f t="shared" si="1"/>
        <v>0</v>
      </c>
      <c r="Q146" s="158">
        <v>0</v>
      </c>
      <c r="R146" s="158">
        <f t="shared" si="2"/>
        <v>0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400</v>
      </c>
      <c r="AT146" s="160" t="s">
        <v>142</v>
      </c>
      <c r="AU146" s="160" t="s">
        <v>82</v>
      </c>
      <c r="AY146" s="14" t="s">
        <v>140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82</v>
      </c>
      <c r="BK146" s="161">
        <f t="shared" si="9"/>
        <v>0</v>
      </c>
      <c r="BL146" s="14" t="s">
        <v>400</v>
      </c>
      <c r="BM146" s="160" t="s">
        <v>1911</v>
      </c>
    </row>
    <row r="147" spans="1:65" s="2" customFormat="1" ht="16.5" customHeight="1">
      <c r="A147" s="29"/>
      <c r="B147" s="147"/>
      <c r="C147" s="162" t="s">
        <v>234</v>
      </c>
      <c r="D147" s="162" t="s">
        <v>193</v>
      </c>
      <c r="E147" s="163" t="s">
        <v>1912</v>
      </c>
      <c r="F147" s="164" t="s">
        <v>1913</v>
      </c>
      <c r="G147" s="165" t="s">
        <v>267</v>
      </c>
      <c r="H147" s="166">
        <v>14</v>
      </c>
      <c r="I147" s="167"/>
      <c r="J147" s="168">
        <f t="shared" si="0"/>
        <v>0</v>
      </c>
      <c r="K147" s="169"/>
      <c r="L147" s="170"/>
      <c r="M147" s="171" t="s">
        <v>1</v>
      </c>
      <c r="N147" s="172" t="s">
        <v>39</v>
      </c>
      <c r="O147" s="58"/>
      <c r="P147" s="158">
        <f t="shared" si="1"/>
        <v>0</v>
      </c>
      <c r="Q147" s="158">
        <v>0</v>
      </c>
      <c r="R147" s="158">
        <f t="shared" si="2"/>
        <v>0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1503</v>
      </c>
      <c r="AT147" s="160" t="s">
        <v>193</v>
      </c>
      <c r="AU147" s="160" t="s">
        <v>82</v>
      </c>
      <c r="AY147" s="14" t="s">
        <v>140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82</v>
      </c>
      <c r="BK147" s="161">
        <f t="shared" si="9"/>
        <v>0</v>
      </c>
      <c r="BL147" s="14" t="s">
        <v>400</v>
      </c>
      <c r="BM147" s="160" t="s">
        <v>1914</v>
      </c>
    </row>
    <row r="148" spans="1:65" s="2" customFormat="1" ht="24.15" customHeight="1">
      <c r="A148" s="29"/>
      <c r="B148" s="147"/>
      <c r="C148" s="148" t="s">
        <v>238</v>
      </c>
      <c r="D148" s="148" t="s">
        <v>142</v>
      </c>
      <c r="E148" s="149" t="s">
        <v>1915</v>
      </c>
      <c r="F148" s="150" t="s">
        <v>1916</v>
      </c>
      <c r="G148" s="151" t="s">
        <v>267</v>
      </c>
      <c r="H148" s="152">
        <v>1</v>
      </c>
      <c r="I148" s="153"/>
      <c r="J148" s="154">
        <f t="shared" si="0"/>
        <v>0</v>
      </c>
      <c r="K148" s="155"/>
      <c r="L148" s="30"/>
      <c r="M148" s="156" t="s">
        <v>1</v>
      </c>
      <c r="N148" s="157" t="s">
        <v>39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400</v>
      </c>
      <c r="AT148" s="160" t="s">
        <v>142</v>
      </c>
      <c r="AU148" s="160" t="s">
        <v>82</v>
      </c>
      <c r="AY148" s="14" t="s">
        <v>140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82</v>
      </c>
      <c r="BK148" s="161">
        <f t="shared" si="9"/>
        <v>0</v>
      </c>
      <c r="BL148" s="14" t="s">
        <v>400</v>
      </c>
      <c r="BM148" s="160" t="s">
        <v>1917</v>
      </c>
    </row>
    <row r="149" spans="1:65" s="2" customFormat="1" ht="16.5" customHeight="1">
      <c r="A149" s="29"/>
      <c r="B149" s="147"/>
      <c r="C149" s="162" t="s">
        <v>243</v>
      </c>
      <c r="D149" s="162" t="s">
        <v>193</v>
      </c>
      <c r="E149" s="163" t="s">
        <v>1918</v>
      </c>
      <c r="F149" s="164" t="s">
        <v>1919</v>
      </c>
      <c r="G149" s="165" t="s">
        <v>267</v>
      </c>
      <c r="H149" s="166">
        <v>1</v>
      </c>
      <c r="I149" s="167"/>
      <c r="J149" s="168">
        <f t="shared" si="0"/>
        <v>0</v>
      </c>
      <c r="K149" s="169"/>
      <c r="L149" s="170"/>
      <c r="M149" s="171" t="s">
        <v>1</v>
      </c>
      <c r="N149" s="172" t="s">
        <v>39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1503</v>
      </c>
      <c r="AT149" s="160" t="s">
        <v>193</v>
      </c>
      <c r="AU149" s="160" t="s">
        <v>82</v>
      </c>
      <c r="AY149" s="14" t="s">
        <v>140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82</v>
      </c>
      <c r="BK149" s="161">
        <f t="shared" si="9"/>
        <v>0</v>
      </c>
      <c r="BL149" s="14" t="s">
        <v>400</v>
      </c>
      <c r="BM149" s="160" t="s">
        <v>1920</v>
      </c>
    </row>
    <row r="150" spans="1:65" s="2" customFormat="1" ht="24.15" customHeight="1">
      <c r="A150" s="29"/>
      <c r="B150" s="147"/>
      <c r="C150" s="148" t="s">
        <v>247</v>
      </c>
      <c r="D150" s="148" t="s">
        <v>142</v>
      </c>
      <c r="E150" s="149" t="s">
        <v>1921</v>
      </c>
      <c r="F150" s="150" t="s">
        <v>1922</v>
      </c>
      <c r="G150" s="151" t="s">
        <v>267</v>
      </c>
      <c r="H150" s="152">
        <v>3</v>
      </c>
      <c r="I150" s="153"/>
      <c r="J150" s="154">
        <f t="shared" si="0"/>
        <v>0</v>
      </c>
      <c r="K150" s="155"/>
      <c r="L150" s="30"/>
      <c r="M150" s="156" t="s">
        <v>1</v>
      </c>
      <c r="N150" s="157" t="s">
        <v>39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400</v>
      </c>
      <c r="AT150" s="160" t="s">
        <v>142</v>
      </c>
      <c r="AU150" s="160" t="s">
        <v>82</v>
      </c>
      <c r="AY150" s="14" t="s">
        <v>140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82</v>
      </c>
      <c r="BK150" s="161">
        <f t="shared" si="9"/>
        <v>0</v>
      </c>
      <c r="BL150" s="14" t="s">
        <v>400</v>
      </c>
      <c r="BM150" s="160" t="s">
        <v>1923</v>
      </c>
    </row>
    <row r="151" spans="1:65" s="2" customFormat="1" ht="16.5" customHeight="1">
      <c r="A151" s="29"/>
      <c r="B151" s="147"/>
      <c r="C151" s="162" t="s">
        <v>252</v>
      </c>
      <c r="D151" s="162" t="s">
        <v>193</v>
      </c>
      <c r="E151" s="163" t="s">
        <v>1924</v>
      </c>
      <c r="F151" s="164" t="s">
        <v>1925</v>
      </c>
      <c r="G151" s="165" t="s">
        <v>267</v>
      </c>
      <c r="H151" s="166">
        <v>3</v>
      </c>
      <c r="I151" s="167"/>
      <c r="J151" s="168">
        <f t="shared" si="0"/>
        <v>0</v>
      </c>
      <c r="K151" s="169"/>
      <c r="L151" s="170"/>
      <c r="M151" s="171" t="s">
        <v>1</v>
      </c>
      <c r="N151" s="172" t="s">
        <v>39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1503</v>
      </c>
      <c r="AT151" s="160" t="s">
        <v>193</v>
      </c>
      <c r="AU151" s="160" t="s">
        <v>82</v>
      </c>
      <c r="AY151" s="14" t="s">
        <v>140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82</v>
      </c>
      <c r="BK151" s="161">
        <f t="shared" si="9"/>
        <v>0</v>
      </c>
      <c r="BL151" s="14" t="s">
        <v>400</v>
      </c>
      <c r="BM151" s="160" t="s">
        <v>1926</v>
      </c>
    </row>
    <row r="152" spans="1:65" s="2" customFormat="1" ht="16.5" customHeight="1">
      <c r="A152" s="29"/>
      <c r="B152" s="147"/>
      <c r="C152" s="148" t="s">
        <v>256</v>
      </c>
      <c r="D152" s="148" t="s">
        <v>142</v>
      </c>
      <c r="E152" s="149" t="s">
        <v>1927</v>
      </c>
      <c r="F152" s="150" t="s">
        <v>1928</v>
      </c>
      <c r="G152" s="151" t="s">
        <v>267</v>
      </c>
      <c r="H152" s="152">
        <v>1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39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400</v>
      </c>
      <c r="AT152" s="160" t="s">
        <v>142</v>
      </c>
      <c r="AU152" s="160" t="s">
        <v>82</v>
      </c>
      <c r="AY152" s="14" t="s">
        <v>140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82</v>
      </c>
      <c r="BK152" s="161">
        <f t="shared" si="9"/>
        <v>0</v>
      </c>
      <c r="BL152" s="14" t="s">
        <v>400</v>
      </c>
      <c r="BM152" s="160" t="s">
        <v>1929</v>
      </c>
    </row>
    <row r="153" spans="1:65" s="2" customFormat="1" ht="16.5" customHeight="1">
      <c r="A153" s="29"/>
      <c r="B153" s="147"/>
      <c r="C153" s="162" t="s">
        <v>260</v>
      </c>
      <c r="D153" s="162" t="s">
        <v>193</v>
      </c>
      <c r="E153" s="163" t="s">
        <v>1930</v>
      </c>
      <c r="F153" s="164" t="s">
        <v>1928</v>
      </c>
      <c r="G153" s="165" t="s">
        <v>267</v>
      </c>
      <c r="H153" s="166">
        <v>1</v>
      </c>
      <c r="I153" s="167"/>
      <c r="J153" s="168">
        <f t="shared" si="0"/>
        <v>0</v>
      </c>
      <c r="K153" s="169"/>
      <c r="L153" s="170"/>
      <c r="M153" s="171" t="s">
        <v>1</v>
      </c>
      <c r="N153" s="172" t="s">
        <v>39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1503</v>
      </c>
      <c r="AT153" s="160" t="s">
        <v>193</v>
      </c>
      <c r="AU153" s="160" t="s">
        <v>82</v>
      </c>
      <c r="AY153" s="14" t="s">
        <v>140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82</v>
      </c>
      <c r="BK153" s="161">
        <f t="shared" si="9"/>
        <v>0</v>
      </c>
      <c r="BL153" s="14" t="s">
        <v>400</v>
      </c>
      <c r="BM153" s="160" t="s">
        <v>1931</v>
      </c>
    </row>
    <row r="154" spans="1:65" s="2" customFormat="1" ht="24.15" customHeight="1">
      <c r="A154" s="29"/>
      <c r="B154" s="147"/>
      <c r="C154" s="148" t="s">
        <v>264</v>
      </c>
      <c r="D154" s="148" t="s">
        <v>142</v>
      </c>
      <c r="E154" s="149" t="s">
        <v>1932</v>
      </c>
      <c r="F154" s="150" t="s">
        <v>1933</v>
      </c>
      <c r="G154" s="151" t="s">
        <v>267</v>
      </c>
      <c r="H154" s="152">
        <v>26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39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400</v>
      </c>
      <c r="AT154" s="160" t="s">
        <v>142</v>
      </c>
      <c r="AU154" s="160" t="s">
        <v>82</v>
      </c>
      <c r="AY154" s="14" t="s">
        <v>140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82</v>
      </c>
      <c r="BK154" s="161">
        <f t="shared" si="9"/>
        <v>0</v>
      </c>
      <c r="BL154" s="14" t="s">
        <v>400</v>
      </c>
      <c r="BM154" s="160" t="s">
        <v>1934</v>
      </c>
    </row>
    <row r="155" spans="1:65" s="2" customFormat="1" ht="16.5" customHeight="1">
      <c r="A155" s="29"/>
      <c r="B155" s="147"/>
      <c r="C155" s="162" t="s">
        <v>269</v>
      </c>
      <c r="D155" s="162" t="s">
        <v>193</v>
      </c>
      <c r="E155" s="163" t="s">
        <v>1935</v>
      </c>
      <c r="F155" s="164" t="s">
        <v>1936</v>
      </c>
      <c r="G155" s="165" t="s">
        <v>267</v>
      </c>
      <c r="H155" s="166">
        <v>26</v>
      </c>
      <c r="I155" s="167"/>
      <c r="J155" s="168">
        <f t="shared" si="0"/>
        <v>0</v>
      </c>
      <c r="K155" s="169"/>
      <c r="L155" s="170"/>
      <c r="M155" s="171" t="s">
        <v>1</v>
      </c>
      <c r="N155" s="172" t="s">
        <v>39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1503</v>
      </c>
      <c r="AT155" s="160" t="s">
        <v>193</v>
      </c>
      <c r="AU155" s="160" t="s">
        <v>82</v>
      </c>
      <c r="AY155" s="14" t="s">
        <v>140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82</v>
      </c>
      <c r="BK155" s="161">
        <f t="shared" si="9"/>
        <v>0</v>
      </c>
      <c r="BL155" s="14" t="s">
        <v>400</v>
      </c>
      <c r="BM155" s="160" t="s">
        <v>1937</v>
      </c>
    </row>
    <row r="156" spans="1:65" s="2" customFormat="1" ht="24.15" customHeight="1">
      <c r="A156" s="29"/>
      <c r="B156" s="147"/>
      <c r="C156" s="148" t="s">
        <v>273</v>
      </c>
      <c r="D156" s="148" t="s">
        <v>142</v>
      </c>
      <c r="E156" s="149" t="s">
        <v>1938</v>
      </c>
      <c r="F156" s="150" t="s">
        <v>1939</v>
      </c>
      <c r="G156" s="151" t="s">
        <v>267</v>
      </c>
      <c r="H156" s="152">
        <v>2</v>
      </c>
      <c r="I156" s="153"/>
      <c r="J156" s="154">
        <f t="shared" ref="J156:J187" si="10"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 t="shared" ref="P156:P187" si="11">O156*H156</f>
        <v>0</v>
      </c>
      <c r="Q156" s="158">
        <v>0</v>
      </c>
      <c r="R156" s="158">
        <f t="shared" ref="R156:R187" si="12">Q156*H156</f>
        <v>0</v>
      </c>
      <c r="S156" s="158">
        <v>0</v>
      </c>
      <c r="T156" s="159">
        <f t="shared" ref="T156:T187" si="13"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400</v>
      </c>
      <c r="AT156" s="160" t="s">
        <v>142</v>
      </c>
      <c r="AU156" s="160" t="s">
        <v>82</v>
      </c>
      <c r="AY156" s="14" t="s">
        <v>140</v>
      </c>
      <c r="BE156" s="161">
        <f t="shared" ref="BE156:BE187" si="14">IF(N156="základná",J156,0)</f>
        <v>0</v>
      </c>
      <c r="BF156" s="161">
        <f t="shared" ref="BF156:BF187" si="15">IF(N156="znížená",J156,0)</f>
        <v>0</v>
      </c>
      <c r="BG156" s="161">
        <f t="shared" ref="BG156:BG187" si="16">IF(N156="zákl. prenesená",J156,0)</f>
        <v>0</v>
      </c>
      <c r="BH156" s="161">
        <f t="shared" ref="BH156:BH187" si="17">IF(N156="zníž. prenesená",J156,0)</f>
        <v>0</v>
      </c>
      <c r="BI156" s="161">
        <f t="shared" ref="BI156:BI187" si="18">IF(N156="nulová",J156,0)</f>
        <v>0</v>
      </c>
      <c r="BJ156" s="14" t="s">
        <v>82</v>
      </c>
      <c r="BK156" s="161">
        <f t="shared" ref="BK156:BK187" si="19">ROUND(I156*H156,2)</f>
        <v>0</v>
      </c>
      <c r="BL156" s="14" t="s">
        <v>400</v>
      </c>
      <c r="BM156" s="160" t="s">
        <v>1940</v>
      </c>
    </row>
    <row r="157" spans="1:65" s="2" customFormat="1" ht="16.5" customHeight="1">
      <c r="A157" s="29"/>
      <c r="B157" s="147"/>
      <c r="C157" s="162" t="s">
        <v>277</v>
      </c>
      <c r="D157" s="162" t="s">
        <v>193</v>
      </c>
      <c r="E157" s="163" t="s">
        <v>1941</v>
      </c>
      <c r="F157" s="164" t="s">
        <v>1942</v>
      </c>
      <c r="G157" s="165" t="s">
        <v>267</v>
      </c>
      <c r="H157" s="166">
        <v>2</v>
      </c>
      <c r="I157" s="167"/>
      <c r="J157" s="168">
        <f t="shared" si="10"/>
        <v>0</v>
      </c>
      <c r="K157" s="169"/>
      <c r="L157" s="170"/>
      <c r="M157" s="171" t="s">
        <v>1</v>
      </c>
      <c r="N157" s="172" t="s">
        <v>39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1503</v>
      </c>
      <c r="AT157" s="160" t="s">
        <v>193</v>
      </c>
      <c r="AU157" s="160" t="s">
        <v>82</v>
      </c>
      <c r="AY157" s="14" t="s">
        <v>140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82</v>
      </c>
      <c r="BK157" s="161">
        <f t="shared" si="19"/>
        <v>0</v>
      </c>
      <c r="BL157" s="14" t="s">
        <v>400</v>
      </c>
      <c r="BM157" s="160" t="s">
        <v>1943</v>
      </c>
    </row>
    <row r="158" spans="1:65" s="2" customFormat="1" ht="16.5" customHeight="1">
      <c r="A158" s="29"/>
      <c r="B158" s="147"/>
      <c r="C158" s="148" t="s">
        <v>281</v>
      </c>
      <c r="D158" s="148" t="s">
        <v>142</v>
      </c>
      <c r="E158" s="149" t="s">
        <v>1944</v>
      </c>
      <c r="F158" s="150" t="s">
        <v>1945</v>
      </c>
      <c r="G158" s="151" t="s">
        <v>267</v>
      </c>
      <c r="H158" s="152">
        <v>1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39</v>
      </c>
      <c r="O158" s="58"/>
      <c r="P158" s="158">
        <f t="shared" si="11"/>
        <v>0</v>
      </c>
      <c r="Q158" s="158">
        <v>0</v>
      </c>
      <c r="R158" s="158">
        <f t="shared" si="12"/>
        <v>0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400</v>
      </c>
      <c r="AT158" s="160" t="s">
        <v>142</v>
      </c>
      <c r="AU158" s="160" t="s">
        <v>82</v>
      </c>
      <c r="AY158" s="14" t="s">
        <v>140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82</v>
      </c>
      <c r="BK158" s="161">
        <f t="shared" si="19"/>
        <v>0</v>
      </c>
      <c r="BL158" s="14" t="s">
        <v>400</v>
      </c>
      <c r="BM158" s="160" t="s">
        <v>1946</v>
      </c>
    </row>
    <row r="159" spans="1:65" s="2" customFormat="1" ht="16.5" customHeight="1">
      <c r="A159" s="29"/>
      <c r="B159" s="147"/>
      <c r="C159" s="148" t="s">
        <v>285</v>
      </c>
      <c r="D159" s="148" t="s">
        <v>142</v>
      </c>
      <c r="E159" s="149" t="s">
        <v>1947</v>
      </c>
      <c r="F159" s="150" t="s">
        <v>1948</v>
      </c>
      <c r="G159" s="151" t="s">
        <v>267</v>
      </c>
      <c r="H159" s="152">
        <v>2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39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400</v>
      </c>
      <c r="AT159" s="160" t="s">
        <v>142</v>
      </c>
      <c r="AU159" s="160" t="s">
        <v>82</v>
      </c>
      <c r="AY159" s="14" t="s">
        <v>140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82</v>
      </c>
      <c r="BK159" s="161">
        <f t="shared" si="19"/>
        <v>0</v>
      </c>
      <c r="BL159" s="14" t="s">
        <v>400</v>
      </c>
      <c r="BM159" s="160" t="s">
        <v>1949</v>
      </c>
    </row>
    <row r="160" spans="1:65" s="2" customFormat="1" ht="16.5" customHeight="1">
      <c r="A160" s="29"/>
      <c r="B160" s="147"/>
      <c r="C160" s="162" t="s">
        <v>289</v>
      </c>
      <c r="D160" s="162" t="s">
        <v>193</v>
      </c>
      <c r="E160" s="163" t="s">
        <v>1950</v>
      </c>
      <c r="F160" s="164" t="s">
        <v>1951</v>
      </c>
      <c r="G160" s="165" t="s">
        <v>267</v>
      </c>
      <c r="H160" s="166">
        <v>2</v>
      </c>
      <c r="I160" s="167"/>
      <c r="J160" s="168">
        <f t="shared" si="10"/>
        <v>0</v>
      </c>
      <c r="K160" s="169"/>
      <c r="L160" s="170"/>
      <c r="M160" s="171" t="s">
        <v>1</v>
      </c>
      <c r="N160" s="172" t="s">
        <v>39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1503</v>
      </c>
      <c r="AT160" s="160" t="s">
        <v>193</v>
      </c>
      <c r="AU160" s="160" t="s">
        <v>82</v>
      </c>
      <c r="AY160" s="14" t="s">
        <v>140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82</v>
      </c>
      <c r="BK160" s="161">
        <f t="shared" si="19"/>
        <v>0</v>
      </c>
      <c r="BL160" s="14" t="s">
        <v>400</v>
      </c>
      <c r="BM160" s="160" t="s">
        <v>1952</v>
      </c>
    </row>
    <row r="161" spans="1:65" s="2" customFormat="1" ht="21.75" customHeight="1">
      <c r="A161" s="29"/>
      <c r="B161" s="147"/>
      <c r="C161" s="148" t="s">
        <v>293</v>
      </c>
      <c r="D161" s="148" t="s">
        <v>142</v>
      </c>
      <c r="E161" s="149" t="s">
        <v>1953</v>
      </c>
      <c r="F161" s="150" t="s">
        <v>1954</v>
      </c>
      <c r="G161" s="151" t="s">
        <v>267</v>
      </c>
      <c r="H161" s="152">
        <v>2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39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400</v>
      </c>
      <c r="AT161" s="160" t="s">
        <v>142</v>
      </c>
      <c r="AU161" s="160" t="s">
        <v>82</v>
      </c>
      <c r="AY161" s="14" t="s">
        <v>140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82</v>
      </c>
      <c r="BK161" s="161">
        <f t="shared" si="19"/>
        <v>0</v>
      </c>
      <c r="BL161" s="14" t="s">
        <v>400</v>
      </c>
      <c r="BM161" s="160" t="s">
        <v>1955</v>
      </c>
    </row>
    <row r="162" spans="1:65" s="2" customFormat="1" ht="21.75" customHeight="1">
      <c r="A162" s="29"/>
      <c r="B162" s="147"/>
      <c r="C162" s="162" t="s">
        <v>297</v>
      </c>
      <c r="D162" s="162" t="s">
        <v>193</v>
      </c>
      <c r="E162" s="163" t="s">
        <v>1956</v>
      </c>
      <c r="F162" s="164" t="s">
        <v>1957</v>
      </c>
      <c r="G162" s="165" t="s">
        <v>267</v>
      </c>
      <c r="H162" s="166">
        <v>2</v>
      </c>
      <c r="I162" s="167"/>
      <c r="J162" s="168">
        <f t="shared" si="10"/>
        <v>0</v>
      </c>
      <c r="K162" s="169"/>
      <c r="L162" s="170"/>
      <c r="M162" s="171" t="s">
        <v>1</v>
      </c>
      <c r="N162" s="172" t="s">
        <v>39</v>
      </c>
      <c r="O162" s="58"/>
      <c r="P162" s="158">
        <f t="shared" si="11"/>
        <v>0</v>
      </c>
      <c r="Q162" s="158">
        <v>0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1503</v>
      </c>
      <c r="AT162" s="160" t="s">
        <v>193</v>
      </c>
      <c r="AU162" s="160" t="s">
        <v>82</v>
      </c>
      <c r="AY162" s="14" t="s">
        <v>140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82</v>
      </c>
      <c r="BK162" s="161">
        <f t="shared" si="19"/>
        <v>0</v>
      </c>
      <c r="BL162" s="14" t="s">
        <v>400</v>
      </c>
      <c r="BM162" s="160" t="s">
        <v>1958</v>
      </c>
    </row>
    <row r="163" spans="1:65" s="2" customFormat="1" ht="16.5" customHeight="1">
      <c r="A163" s="29"/>
      <c r="B163" s="147"/>
      <c r="C163" s="148" t="s">
        <v>301</v>
      </c>
      <c r="D163" s="148" t="s">
        <v>142</v>
      </c>
      <c r="E163" s="149" t="s">
        <v>1959</v>
      </c>
      <c r="F163" s="150" t="s">
        <v>1960</v>
      </c>
      <c r="G163" s="151" t="s">
        <v>267</v>
      </c>
      <c r="H163" s="152">
        <v>1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39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400</v>
      </c>
      <c r="AT163" s="160" t="s">
        <v>142</v>
      </c>
      <c r="AU163" s="160" t="s">
        <v>82</v>
      </c>
      <c r="AY163" s="14" t="s">
        <v>140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82</v>
      </c>
      <c r="BK163" s="161">
        <f t="shared" si="19"/>
        <v>0</v>
      </c>
      <c r="BL163" s="14" t="s">
        <v>400</v>
      </c>
      <c r="BM163" s="160" t="s">
        <v>1961</v>
      </c>
    </row>
    <row r="164" spans="1:65" s="2" customFormat="1" ht="16.5" customHeight="1">
      <c r="A164" s="29"/>
      <c r="B164" s="147"/>
      <c r="C164" s="162" t="s">
        <v>305</v>
      </c>
      <c r="D164" s="162" t="s">
        <v>193</v>
      </c>
      <c r="E164" s="163" t="s">
        <v>1962</v>
      </c>
      <c r="F164" s="164" t="s">
        <v>1963</v>
      </c>
      <c r="G164" s="165" t="s">
        <v>267</v>
      </c>
      <c r="H164" s="166">
        <v>1</v>
      </c>
      <c r="I164" s="167"/>
      <c r="J164" s="168">
        <f t="shared" si="10"/>
        <v>0</v>
      </c>
      <c r="K164" s="169"/>
      <c r="L164" s="170"/>
      <c r="M164" s="171" t="s">
        <v>1</v>
      </c>
      <c r="N164" s="172" t="s">
        <v>39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1503</v>
      </c>
      <c r="AT164" s="160" t="s">
        <v>193</v>
      </c>
      <c r="AU164" s="160" t="s">
        <v>82</v>
      </c>
      <c r="AY164" s="14" t="s">
        <v>140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82</v>
      </c>
      <c r="BK164" s="161">
        <f t="shared" si="19"/>
        <v>0</v>
      </c>
      <c r="BL164" s="14" t="s">
        <v>400</v>
      </c>
      <c r="BM164" s="160" t="s">
        <v>1964</v>
      </c>
    </row>
    <row r="165" spans="1:65" s="2" customFormat="1" ht="16.5" customHeight="1">
      <c r="A165" s="29"/>
      <c r="B165" s="147"/>
      <c r="C165" s="148" t="s">
        <v>309</v>
      </c>
      <c r="D165" s="148" t="s">
        <v>142</v>
      </c>
      <c r="E165" s="149" t="s">
        <v>1965</v>
      </c>
      <c r="F165" s="150" t="s">
        <v>1966</v>
      </c>
      <c r="G165" s="151" t="s">
        <v>267</v>
      </c>
      <c r="H165" s="152">
        <v>1</v>
      </c>
      <c r="I165" s="153"/>
      <c r="J165" s="154">
        <f t="shared" si="10"/>
        <v>0</v>
      </c>
      <c r="K165" s="155"/>
      <c r="L165" s="30"/>
      <c r="M165" s="156" t="s">
        <v>1</v>
      </c>
      <c r="N165" s="157" t="s">
        <v>39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400</v>
      </c>
      <c r="AT165" s="160" t="s">
        <v>142</v>
      </c>
      <c r="AU165" s="160" t="s">
        <v>82</v>
      </c>
      <c r="AY165" s="14" t="s">
        <v>140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82</v>
      </c>
      <c r="BK165" s="161">
        <f t="shared" si="19"/>
        <v>0</v>
      </c>
      <c r="BL165" s="14" t="s">
        <v>400</v>
      </c>
      <c r="BM165" s="160" t="s">
        <v>1967</v>
      </c>
    </row>
    <row r="166" spans="1:65" s="2" customFormat="1" ht="16.5" customHeight="1">
      <c r="A166" s="29"/>
      <c r="B166" s="147"/>
      <c r="C166" s="162" t="s">
        <v>314</v>
      </c>
      <c r="D166" s="162" t="s">
        <v>193</v>
      </c>
      <c r="E166" s="163" t="s">
        <v>1968</v>
      </c>
      <c r="F166" s="164" t="s">
        <v>1969</v>
      </c>
      <c r="G166" s="165" t="s">
        <v>267</v>
      </c>
      <c r="H166" s="166">
        <v>1</v>
      </c>
      <c r="I166" s="167"/>
      <c r="J166" s="168">
        <f t="shared" si="10"/>
        <v>0</v>
      </c>
      <c r="K166" s="169"/>
      <c r="L166" s="170"/>
      <c r="M166" s="171" t="s">
        <v>1</v>
      </c>
      <c r="N166" s="172" t="s">
        <v>39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1503</v>
      </c>
      <c r="AT166" s="160" t="s">
        <v>193</v>
      </c>
      <c r="AU166" s="160" t="s">
        <v>82</v>
      </c>
      <c r="AY166" s="14" t="s">
        <v>140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82</v>
      </c>
      <c r="BK166" s="161">
        <f t="shared" si="19"/>
        <v>0</v>
      </c>
      <c r="BL166" s="14" t="s">
        <v>400</v>
      </c>
      <c r="BM166" s="160" t="s">
        <v>1970</v>
      </c>
    </row>
    <row r="167" spans="1:65" s="2" customFormat="1" ht="16.5" customHeight="1">
      <c r="A167" s="29"/>
      <c r="B167" s="147"/>
      <c r="C167" s="148" t="s">
        <v>318</v>
      </c>
      <c r="D167" s="148" t="s">
        <v>142</v>
      </c>
      <c r="E167" s="149" t="s">
        <v>1971</v>
      </c>
      <c r="F167" s="150" t="s">
        <v>1972</v>
      </c>
      <c r="G167" s="151" t="s">
        <v>267</v>
      </c>
      <c r="H167" s="152">
        <v>3</v>
      </c>
      <c r="I167" s="153"/>
      <c r="J167" s="154">
        <f t="shared" si="10"/>
        <v>0</v>
      </c>
      <c r="K167" s="155"/>
      <c r="L167" s="30"/>
      <c r="M167" s="156" t="s">
        <v>1</v>
      </c>
      <c r="N167" s="157" t="s">
        <v>39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400</v>
      </c>
      <c r="AT167" s="160" t="s">
        <v>142</v>
      </c>
      <c r="AU167" s="160" t="s">
        <v>82</v>
      </c>
      <c r="AY167" s="14" t="s">
        <v>140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82</v>
      </c>
      <c r="BK167" s="161">
        <f t="shared" si="19"/>
        <v>0</v>
      </c>
      <c r="BL167" s="14" t="s">
        <v>400</v>
      </c>
      <c r="BM167" s="160" t="s">
        <v>1973</v>
      </c>
    </row>
    <row r="168" spans="1:65" s="2" customFormat="1" ht="16.5" customHeight="1">
      <c r="A168" s="29"/>
      <c r="B168" s="147"/>
      <c r="C168" s="162" t="s">
        <v>322</v>
      </c>
      <c r="D168" s="162" t="s">
        <v>193</v>
      </c>
      <c r="E168" s="163" t="s">
        <v>1974</v>
      </c>
      <c r="F168" s="164" t="s">
        <v>1975</v>
      </c>
      <c r="G168" s="165" t="s">
        <v>267</v>
      </c>
      <c r="H168" s="166">
        <v>3</v>
      </c>
      <c r="I168" s="167"/>
      <c r="J168" s="168">
        <f t="shared" si="10"/>
        <v>0</v>
      </c>
      <c r="K168" s="169"/>
      <c r="L168" s="170"/>
      <c r="M168" s="171" t="s">
        <v>1</v>
      </c>
      <c r="N168" s="172" t="s">
        <v>39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1503</v>
      </c>
      <c r="AT168" s="160" t="s">
        <v>193</v>
      </c>
      <c r="AU168" s="160" t="s">
        <v>82</v>
      </c>
      <c r="AY168" s="14" t="s">
        <v>140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82</v>
      </c>
      <c r="BK168" s="161">
        <f t="shared" si="19"/>
        <v>0</v>
      </c>
      <c r="BL168" s="14" t="s">
        <v>400</v>
      </c>
      <c r="BM168" s="160" t="s">
        <v>1976</v>
      </c>
    </row>
    <row r="169" spans="1:65" s="2" customFormat="1" ht="16.5" customHeight="1">
      <c r="A169" s="29"/>
      <c r="B169" s="147"/>
      <c r="C169" s="148" t="s">
        <v>326</v>
      </c>
      <c r="D169" s="148" t="s">
        <v>142</v>
      </c>
      <c r="E169" s="149" t="s">
        <v>1977</v>
      </c>
      <c r="F169" s="150" t="s">
        <v>1978</v>
      </c>
      <c r="G169" s="151" t="s">
        <v>267</v>
      </c>
      <c r="H169" s="152">
        <v>2</v>
      </c>
      <c r="I169" s="153"/>
      <c r="J169" s="154">
        <f t="shared" si="10"/>
        <v>0</v>
      </c>
      <c r="K169" s="155"/>
      <c r="L169" s="30"/>
      <c r="M169" s="156" t="s">
        <v>1</v>
      </c>
      <c r="N169" s="157" t="s">
        <v>39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400</v>
      </c>
      <c r="AT169" s="160" t="s">
        <v>142</v>
      </c>
      <c r="AU169" s="160" t="s">
        <v>82</v>
      </c>
      <c r="AY169" s="14" t="s">
        <v>140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82</v>
      </c>
      <c r="BK169" s="161">
        <f t="shared" si="19"/>
        <v>0</v>
      </c>
      <c r="BL169" s="14" t="s">
        <v>400</v>
      </c>
      <c r="BM169" s="160" t="s">
        <v>1979</v>
      </c>
    </row>
    <row r="170" spans="1:65" s="2" customFormat="1" ht="16.5" customHeight="1">
      <c r="A170" s="29"/>
      <c r="B170" s="147"/>
      <c r="C170" s="162" t="s">
        <v>330</v>
      </c>
      <c r="D170" s="162" t="s">
        <v>193</v>
      </c>
      <c r="E170" s="163" t="s">
        <v>1980</v>
      </c>
      <c r="F170" s="164" t="s">
        <v>1981</v>
      </c>
      <c r="G170" s="165" t="s">
        <v>267</v>
      </c>
      <c r="H170" s="166">
        <v>2</v>
      </c>
      <c r="I170" s="167"/>
      <c r="J170" s="168">
        <f t="shared" si="10"/>
        <v>0</v>
      </c>
      <c r="K170" s="169"/>
      <c r="L170" s="170"/>
      <c r="M170" s="171" t="s">
        <v>1</v>
      </c>
      <c r="N170" s="172" t="s">
        <v>39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1503</v>
      </c>
      <c r="AT170" s="160" t="s">
        <v>193</v>
      </c>
      <c r="AU170" s="160" t="s">
        <v>82</v>
      </c>
      <c r="AY170" s="14" t="s">
        <v>140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82</v>
      </c>
      <c r="BK170" s="161">
        <f t="shared" si="19"/>
        <v>0</v>
      </c>
      <c r="BL170" s="14" t="s">
        <v>400</v>
      </c>
      <c r="BM170" s="160" t="s">
        <v>1982</v>
      </c>
    </row>
    <row r="171" spans="1:65" s="2" customFormat="1" ht="16.5" customHeight="1">
      <c r="A171" s="29"/>
      <c r="B171" s="147"/>
      <c r="C171" s="148" t="s">
        <v>334</v>
      </c>
      <c r="D171" s="148" t="s">
        <v>142</v>
      </c>
      <c r="E171" s="149" t="s">
        <v>1983</v>
      </c>
      <c r="F171" s="150" t="s">
        <v>1984</v>
      </c>
      <c r="G171" s="151" t="s">
        <v>267</v>
      </c>
      <c r="H171" s="152">
        <v>6</v>
      </c>
      <c r="I171" s="153"/>
      <c r="J171" s="154">
        <f t="shared" si="10"/>
        <v>0</v>
      </c>
      <c r="K171" s="155"/>
      <c r="L171" s="30"/>
      <c r="M171" s="156" t="s">
        <v>1</v>
      </c>
      <c r="N171" s="157" t="s">
        <v>39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400</v>
      </c>
      <c r="AT171" s="160" t="s">
        <v>142</v>
      </c>
      <c r="AU171" s="160" t="s">
        <v>82</v>
      </c>
      <c r="AY171" s="14" t="s">
        <v>140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82</v>
      </c>
      <c r="BK171" s="161">
        <f t="shared" si="19"/>
        <v>0</v>
      </c>
      <c r="BL171" s="14" t="s">
        <v>400</v>
      </c>
      <c r="BM171" s="160" t="s">
        <v>1985</v>
      </c>
    </row>
    <row r="172" spans="1:65" s="2" customFormat="1" ht="16.5" customHeight="1">
      <c r="A172" s="29"/>
      <c r="B172" s="147"/>
      <c r="C172" s="162" t="s">
        <v>338</v>
      </c>
      <c r="D172" s="162" t="s">
        <v>193</v>
      </c>
      <c r="E172" s="163" t="s">
        <v>1986</v>
      </c>
      <c r="F172" s="164" t="s">
        <v>1987</v>
      </c>
      <c r="G172" s="165" t="s">
        <v>267</v>
      </c>
      <c r="H172" s="166">
        <v>6</v>
      </c>
      <c r="I172" s="167"/>
      <c r="J172" s="168">
        <f t="shared" si="10"/>
        <v>0</v>
      </c>
      <c r="K172" s="169"/>
      <c r="L172" s="170"/>
      <c r="M172" s="171" t="s">
        <v>1</v>
      </c>
      <c r="N172" s="172" t="s">
        <v>39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1503</v>
      </c>
      <c r="AT172" s="160" t="s">
        <v>193</v>
      </c>
      <c r="AU172" s="160" t="s">
        <v>82</v>
      </c>
      <c r="AY172" s="14" t="s">
        <v>140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82</v>
      </c>
      <c r="BK172" s="161">
        <f t="shared" si="19"/>
        <v>0</v>
      </c>
      <c r="BL172" s="14" t="s">
        <v>400</v>
      </c>
      <c r="BM172" s="160" t="s">
        <v>1988</v>
      </c>
    </row>
    <row r="173" spans="1:65" s="2" customFormat="1" ht="16.5" customHeight="1">
      <c r="A173" s="29"/>
      <c r="B173" s="147"/>
      <c r="C173" s="148" t="s">
        <v>342</v>
      </c>
      <c r="D173" s="148" t="s">
        <v>142</v>
      </c>
      <c r="E173" s="149" t="s">
        <v>1989</v>
      </c>
      <c r="F173" s="150" t="s">
        <v>1990</v>
      </c>
      <c r="G173" s="151" t="s">
        <v>267</v>
      </c>
      <c r="H173" s="152">
        <v>12</v>
      </c>
      <c r="I173" s="153"/>
      <c r="J173" s="154">
        <f t="shared" si="10"/>
        <v>0</v>
      </c>
      <c r="K173" s="155"/>
      <c r="L173" s="30"/>
      <c r="M173" s="156" t="s">
        <v>1</v>
      </c>
      <c r="N173" s="157" t="s">
        <v>39</v>
      </c>
      <c r="O173" s="58"/>
      <c r="P173" s="158">
        <f t="shared" si="11"/>
        <v>0</v>
      </c>
      <c r="Q173" s="158">
        <v>0</v>
      </c>
      <c r="R173" s="158">
        <f t="shared" si="12"/>
        <v>0</v>
      </c>
      <c r="S173" s="158">
        <v>0</v>
      </c>
      <c r="T173" s="15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400</v>
      </c>
      <c r="AT173" s="160" t="s">
        <v>142</v>
      </c>
      <c r="AU173" s="160" t="s">
        <v>82</v>
      </c>
      <c r="AY173" s="14" t="s">
        <v>140</v>
      </c>
      <c r="BE173" s="161">
        <f t="shared" si="14"/>
        <v>0</v>
      </c>
      <c r="BF173" s="161">
        <f t="shared" si="15"/>
        <v>0</v>
      </c>
      <c r="BG173" s="161">
        <f t="shared" si="16"/>
        <v>0</v>
      </c>
      <c r="BH173" s="161">
        <f t="shared" si="17"/>
        <v>0</v>
      </c>
      <c r="BI173" s="161">
        <f t="shared" si="18"/>
        <v>0</v>
      </c>
      <c r="BJ173" s="14" t="s">
        <v>82</v>
      </c>
      <c r="BK173" s="161">
        <f t="shared" si="19"/>
        <v>0</v>
      </c>
      <c r="BL173" s="14" t="s">
        <v>400</v>
      </c>
      <c r="BM173" s="160" t="s">
        <v>1991</v>
      </c>
    </row>
    <row r="174" spans="1:65" s="2" customFormat="1" ht="16.5" customHeight="1">
      <c r="A174" s="29"/>
      <c r="B174" s="147"/>
      <c r="C174" s="162" t="s">
        <v>346</v>
      </c>
      <c r="D174" s="162" t="s">
        <v>193</v>
      </c>
      <c r="E174" s="163" t="s">
        <v>1992</v>
      </c>
      <c r="F174" s="164" t="s">
        <v>1993</v>
      </c>
      <c r="G174" s="165" t="s">
        <v>267</v>
      </c>
      <c r="H174" s="166">
        <v>12</v>
      </c>
      <c r="I174" s="167"/>
      <c r="J174" s="168">
        <f t="shared" si="10"/>
        <v>0</v>
      </c>
      <c r="K174" s="169"/>
      <c r="L174" s="170"/>
      <c r="M174" s="171" t="s">
        <v>1</v>
      </c>
      <c r="N174" s="172" t="s">
        <v>39</v>
      </c>
      <c r="O174" s="58"/>
      <c r="P174" s="158">
        <f t="shared" si="11"/>
        <v>0</v>
      </c>
      <c r="Q174" s="158">
        <v>0</v>
      </c>
      <c r="R174" s="158">
        <f t="shared" si="12"/>
        <v>0</v>
      </c>
      <c r="S174" s="158">
        <v>0</v>
      </c>
      <c r="T174" s="15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1503</v>
      </c>
      <c r="AT174" s="160" t="s">
        <v>193</v>
      </c>
      <c r="AU174" s="160" t="s">
        <v>82</v>
      </c>
      <c r="AY174" s="14" t="s">
        <v>140</v>
      </c>
      <c r="BE174" s="161">
        <f t="shared" si="14"/>
        <v>0</v>
      </c>
      <c r="BF174" s="161">
        <f t="shared" si="15"/>
        <v>0</v>
      </c>
      <c r="BG174" s="161">
        <f t="shared" si="16"/>
        <v>0</v>
      </c>
      <c r="BH174" s="161">
        <f t="shared" si="17"/>
        <v>0</v>
      </c>
      <c r="BI174" s="161">
        <f t="shared" si="18"/>
        <v>0</v>
      </c>
      <c r="BJ174" s="14" t="s">
        <v>82</v>
      </c>
      <c r="BK174" s="161">
        <f t="shared" si="19"/>
        <v>0</v>
      </c>
      <c r="BL174" s="14" t="s">
        <v>400</v>
      </c>
      <c r="BM174" s="160" t="s">
        <v>1994</v>
      </c>
    </row>
    <row r="175" spans="1:65" s="2" customFormat="1" ht="24.15" customHeight="1">
      <c r="A175" s="29"/>
      <c r="B175" s="147"/>
      <c r="C175" s="148" t="s">
        <v>350</v>
      </c>
      <c r="D175" s="148" t="s">
        <v>142</v>
      </c>
      <c r="E175" s="149" t="s">
        <v>1995</v>
      </c>
      <c r="F175" s="150" t="s">
        <v>1996</v>
      </c>
      <c r="G175" s="151" t="s">
        <v>267</v>
      </c>
      <c r="H175" s="152">
        <v>8</v>
      </c>
      <c r="I175" s="153"/>
      <c r="J175" s="154">
        <f t="shared" si="10"/>
        <v>0</v>
      </c>
      <c r="K175" s="155"/>
      <c r="L175" s="30"/>
      <c r="M175" s="156" t="s">
        <v>1</v>
      </c>
      <c r="N175" s="157" t="s">
        <v>39</v>
      </c>
      <c r="O175" s="58"/>
      <c r="P175" s="158">
        <f t="shared" si="11"/>
        <v>0</v>
      </c>
      <c r="Q175" s="158">
        <v>0</v>
      </c>
      <c r="R175" s="158">
        <f t="shared" si="12"/>
        <v>0</v>
      </c>
      <c r="S175" s="158">
        <v>0</v>
      </c>
      <c r="T175" s="15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400</v>
      </c>
      <c r="AT175" s="160" t="s">
        <v>142</v>
      </c>
      <c r="AU175" s="160" t="s">
        <v>82</v>
      </c>
      <c r="AY175" s="14" t="s">
        <v>140</v>
      </c>
      <c r="BE175" s="161">
        <f t="shared" si="14"/>
        <v>0</v>
      </c>
      <c r="BF175" s="161">
        <f t="shared" si="15"/>
        <v>0</v>
      </c>
      <c r="BG175" s="161">
        <f t="shared" si="16"/>
        <v>0</v>
      </c>
      <c r="BH175" s="161">
        <f t="shared" si="17"/>
        <v>0</v>
      </c>
      <c r="BI175" s="161">
        <f t="shared" si="18"/>
        <v>0</v>
      </c>
      <c r="BJ175" s="14" t="s">
        <v>82</v>
      </c>
      <c r="BK175" s="161">
        <f t="shared" si="19"/>
        <v>0</v>
      </c>
      <c r="BL175" s="14" t="s">
        <v>400</v>
      </c>
      <c r="BM175" s="160" t="s">
        <v>1997</v>
      </c>
    </row>
    <row r="176" spans="1:65" s="2" customFormat="1" ht="24.15" customHeight="1">
      <c r="A176" s="29"/>
      <c r="B176" s="147"/>
      <c r="C176" s="162" t="s">
        <v>354</v>
      </c>
      <c r="D176" s="162" t="s">
        <v>193</v>
      </c>
      <c r="E176" s="163" t="s">
        <v>1998</v>
      </c>
      <c r="F176" s="164" t="s">
        <v>1999</v>
      </c>
      <c r="G176" s="165" t="s">
        <v>267</v>
      </c>
      <c r="H176" s="166">
        <v>8</v>
      </c>
      <c r="I176" s="167"/>
      <c r="J176" s="168">
        <f t="shared" si="10"/>
        <v>0</v>
      </c>
      <c r="K176" s="169"/>
      <c r="L176" s="170"/>
      <c r="M176" s="171" t="s">
        <v>1</v>
      </c>
      <c r="N176" s="172" t="s">
        <v>39</v>
      </c>
      <c r="O176" s="58"/>
      <c r="P176" s="158">
        <f t="shared" si="11"/>
        <v>0</v>
      </c>
      <c r="Q176" s="158">
        <v>0</v>
      </c>
      <c r="R176" s="158">
        <f t="shared" si="12"/>
        <v>0</v>
      </c>
      <c r="S176" s="158">
        <v>0</v>
      </c>
      <c r="T176" s="15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1503</v>
      </c>
      <c r="AT176" s="160" t="s">
        <v>193</v>
      </c>
      <c r="AU176" s="160" t="s">
        <v>82</v>
      </c>
      <c r="AY176" s="14" t="s">
        <v>140</v>
      </c>
      <c r="BE176" s="161">
        <f t="shared" si="14"/>
        <v>0</v>
      </c>
      <c r="BF176" s="161">
        <f t="shared" si="15"/>
        <v>0</v>
      </c>
      <c r="BG176" s="161">
        <f t="shared" si="16"/>
        <v>0</v>
      </c>
      <c r="BH176" s="161">
        <f t="shared" si="17"/>
        <v>0</v>
      </c>
      <c r="BI176" s="161">
        <f t="shared" si="18"/>
        <v>0</v>
      </c>
      <c r="BJ176" s="14" t="s">
        <v>82</v>
      </c>
      <c r="BK176" s="161">
        <f t="shared" si="19"/>
        <v>0</v>
      </c>
      <c r="BL176" s="14" t="s">
        <v>400</v>
      </c>
      <c r="BM176" s="160" t="s">
        <v>2000</v>
      </c>
    </row>
    <row r="177" spans="1:65" s="2" customFormat="1" ht="16.5" customHeight="1">
      <c r="A177" s="29"/>
      <c r="B177" s="147"/>
      <c r="C177" s="148" t="s">
        <v>358</v>
      </c>
      <c r="D177" s="148" t="s">
        <v>142</v>
      </c>
      <c r="E177" s="149" t="s">
        <v>2001</v>
      </c>
      <c r="F177" s="150" t="s">
        <v>2002</v>
      </c>
      <c r="G177" s="151" t="s">
        <v>267</v>
      </c>
      <c r="H177" s="152">
        <v>28</v>
      </c>
      <c r="I177" s="153"/>
      <c r="J177" s="154">
        <f t="shared" si="10"/>
        <v>0</v>
      </c>
      <c r="K177" s="155"/>
      <c r="L177" s="30"/>
      <c r="M177" s="156" t="s">
        <v>1</v>
      </c>
      <c r="N177" s="157" t="s">
        <v>39</v>
      </c>
      <c r="O177" s="58"/>
      <c r="P177" s="158">
        <f t="shared" si="11"/>
        <v>0</v>
      </c>
      <c r="Q177" s="158">
        <v>0</v>
      </c>
      <c r="R177" s="158">
        <f t="shared" si="12"/>
        <v>0</v>
      </c>
      <c r="S177" s="158">
        <v>0</v>
      </c>
      <c r="T177" s="159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400</v>
      </c>
      <c r="AT177" s="160" t="s">
        <v>142</v>
      </c>
      <c r="AU177" s="160" t="s">
        <v>82</v>
      </c>
      <c r="AY177" s="14" t="s">
        <v>140</v>
      </c>
      <c r="BE177" s="161">
        <f t="shared" si="14"/>
        <v>0</v>
      </c>
      <c r="BF177" s="161">
        <f t="shared" si="15"/>
        <v>0</v>
      </c>
      <c r="BG177" s="161">
        <f t="shared" si="16"/>
        <v>0</v>
      </c>
      <c r="BH177" s="161">
        <f t="shared" si="17"/>
        <v>0</v>
      </c>
      <c r="BI177" s="161">
        <f t="shared" si="18"/>
        <v>0</v>
      </c>
      <c r="BJ177" s="14" t="s">
        <v>82</v>
      </c>
      <c r="BK177" s="161">
        <f t="shared" si="19"/>
        <v>0</v>
      </c>
      <c r="BL177" s="14" t="s">
        <v>400</v>
      </c>
      <c r="BM177" s="160" t="s">
        <v>2003</v>
      </c>
    </row>
    <row r="178" spans="1:65" s="2" customFormat="1" ht="16.5" customHeight="1">
      <c r="A178" s="29"/>
      <c r="B178" s="147"/>
      <c r="C178" s="162" t="s">
        <v>363</v>
      </c>
      <c r="D178" s="162" t="s">
        <v>193</v>
      </c>
      <c r="E178" s="163" t="s">
        <v>2004</v>
      </c>
      <c r="F178" s="164" t="s">
        <v>2002</v>
      </c>
      <c r="G178" s="165" t="s">
        <v>267</v>
      </c>
      <c r="H178" s="166">
        <v>28</v>
      </c>
      <c r="I178" s="167"/>
      <c r="J178" s="168">
        <f t="shared" si="10"/>
        <v>0</v>
      </c>
      <c r="K178" s="169"/>
      <c r="L178" s="170"/>
      <c r="M178" s="171" t="s">
        <v>1</v>
      </c>
      <c r="N178" s="172" t="s">
        <v>39</v>
      </c>
      <c r="O178" s="58"/>
      <c r="P178" s="158">
        <f t="shared" si="11"/>
        <v>0</v>
      </c>
      <c r="Q178" s="158">
        <v>0</v>
      </c>
      <c r="R178" s="158">
        <f t="shared" si="12"/>
        <v>0</v>
      </c>
      <c r="S178" s="158">
        <v>0</v>
      </c>
      <c r="T178" s="159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1503</v>
      </c>
      <c r="AT178" s="160" t="s">
        <v>193</v>
      </c>
      <c r="AU178" s="160" t="s">
        <v>82</v>
      </c>
      <c r="AY178" s="14" t="s">
        <v>140</v>
      </c>
      <c r="BE178" s="161">
        <f t="shared" si="14"/>
        <v>0</v>
      </c>
      <c r="BF178" s="161">
        <f t="shared" si="15"/>
        <v>0</v>
      </c>
      <c r="BG178" s="161">
        <f t="shared" si="16"/>
        <v>0</v>
      </c>
      <c r="BH178" s="161">
        <f t="shared" si="17"/>
        <v>0</v>
      </c>
      <c r="BI178" s="161">
        <f t="shared" si="18"/>
        <v>0</v>
      </c>
      <c r="BJ178" s="14" t="s">
        <v>82</v>
      </c>
      <c r="BK178" s="161">
        <f t="shared" si="19"/>
        <v>0</v>
      </c>
      <c r="BL178" s="14" t="s">
        <v>400</v>
      </c>
      <c r="BM178" s="160" t="s">
        <v>2005</v>
      </c>
    </row>
    <row r="179" spans="1:65" s="2" customFormat="1" ht="24.15" customHeight="1">
      <c r="A179" s="29"/>
      <c r="B179" s="147"/>
      <c r="C179" s="148" t="s">
        <v>367</v>
      </c>
      <c r="D179" s="148" t="s">
        <v>142</v>
      </c>
      <c r="E179" s="149" t="s">
        <v>2006</v>
      </c>
      <c r="F179" s="150" t="s">
        <v>2007</v>
      </c>
      <c r="G179" s="151" t="s">
        <v>250</v>
      </c>
      <c r="H179" s="152">
        <v>10</v>
      </c>
      <c r="I179" s="153"/>
      <c r="J179" s="154">
        <f t="shared" si="10"/>
        <v>0</v>
      </c>
      <c r="K179" s="155"/>
      <c r="L179" s="30"/>
      <c r="M179" s="156" t="s">
        <v>1</v>
      </c>
      <c r="N179" s="157" t="s">
        <v>39</v>
      </c>
      <c r="O179" s="58"/>
      <c r="P179" s="158">
        <f t="shared" si="11"/>
        <v>0</v>
      </c>
      <c r="Q179" s="158">
        <v>0</v>
      </c>
      <c r="R179" s="158">
        <f t="shared" si="12"/>
        <v>0</v>
      </c>
      <c r="S179" s="158">
        <v>0</v>
      </c>
      <c r="T179" s="159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400</v>
      </c>
      <c r="AT179" s="160" t="s">
        <v>142</v>
      </c>
      <c r="AU179" s="160" t="s">
        <v>82</v>
      </c>
      <c r="AY179" s="14" t="s">
        <v>140</v>
      </c>
      <c r="BE179" s="161">
        <f t="shared" si="14"/>
        <v>0</v>
      </c>
      <c r="BF179" s="161">
        <f t="shared" si="15"/>
        <v>0</v>
      </c>
      <c r="BG179" s="161">
        <f t="shared" si="16"/>
        <v>0</v>
      </c>
      <c r="BH179" s="161">
        <f t="shared" si="17"/>
        <v>0</v>
      </c>
      <c r="BI179" s="161">
        <f t="shared" si="18"/>
        <v>0</v>
      </c>
      <c r="BJ179" s="14" t="s">
        <v>82</v>
      </c>
      <c r="BK179" s="161">
        <f t="shared" si="19"/>
        <v>0</v>
      </c>
      <c r="BL179" s="14" t="s">
        <v>400</v>
      </c>
      <c r="BM179" s="160" t="s">
        <v>2008</v>
      </c>
    </row>
    <row r="180" spans="1:65" s="2" customFormat="1" ht="16.5" customHeight="1">
      <c r="A180" s="29"/>
      <c r="B180" s="147"/>
      <c r="C180" s="162" t="s">
        <v>371</v>
      </c>
      <c r="D180" s="162" t="s">
        <v>193</v>
      </c>
      <c r="E180" s="163" t="s">
        <v>2009</v>
      </c>
      <c r="F180" s="164" t="s">
        <v>2010</v>
      </c>
      <c r="G180" s="165" t="s">
        <v>1877</v>
      </c>
      <c r="H180" s="166">
        <v>6.16</v>
      </c>
      <c r="I180" s="167"/>
      <c r="J180" s="168">
        <f t="shared" si="10"/>
        <v>0</v>
      </c>
      <c r="K180" s="169"/>
      <c r="L180" s="170"/>
      <c r="M180" s="171" t="s">
        <v>1</v>
      </c>
      <c r="N180" s="172" t="s">
        <v>39</v>
      </c>
      <c r="O180" s="58"/>
      <c r="P180" s="158">
        <f t="shared" si="11"/>
        <v>0</v>
      </c>
      <c r="Q180" s="158">
        <v>1E-3</v>
      </c>
      <c r="R180" s="158">
        <f t="shared" si="12"/>
        <v>6.1600000000000005E-3</v>
      </c>
      <c r="S180" s="158">
        <v>0</v>
      </c>
      <c r="T180" s="159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1503</v>
      </c>
      <c r="AT180" s="160" t="s">
        <v>193</v>
      </c>
      <c r="AU180" s="160" t="s">
        <v>82</v>
      </c>
      <c r="AY180" s="14" t="s">
        <v>140</v>
      </c>
      <c r="BE180" s="161">
        <f t="shared" si="14"/>
        <v>0</v>
      </c>
      <c r="BF180" s="161">
        <f t="shared" si="15"/>
        <v>0</v>
      </c>
      <c r="BG180" s="161">
        <f t="shared" si="16"/>
        <v>0</v>
      </c>
      <c r="BH180" s="161">
        <f t="shared" si="17"/>
        <v>0</v>
      </c>
      <c r="BI180" s="161">
        <f t="shared" si="18"/>
        <v>0</v>
      </c>
      <c r="BJ180" s="14" t="s">
        <v>82</v>
      </c>
      <c r="BK180" s="161">
        <f t="shared" si="19"/>
        <v>0</v>
      </c>
      <c r="BL180" s="14" t="s">
        <v>400</v>
      </c>
      <c r="BM180" s="160" t="s">
        <v>2011</v>
      </c>
    </row>
    <row r="181" spans="1:65" s="2" customFormat="1" ht="33" customHeight="1">
      <c r="A181" s="29"/>
      <c r="B181" s="147"/>
      <c r="C181" s="148" t="s">
        <v>376</v>
      </c>
      <c r="D181" s="148" t="s">
        <v>142</v>
      </c>
      <c r="E181" s="149" t="s">
        <v>2012</v>
      </c>
      <c r="F181" s="150" t="s">
        <v>2013</v>
      </c>
      <c r="G181" s="151" t="s">
        <v>250</v>
      </c>
      <c r="H181" s="152">
        <v>120</v>
      </c>
      <c r="I181" s="153"/>
      <c r="J181" s="154">
        <f t="shared" si="10"/>
        <v>0</v>
      </c>
      <c r="K181" s="155"/>
      <c r="L181" s="30"/>
      <c r="M181" s="156" t="s">
        <v>1</v>
      </c>
      <c r="N181" s="157" t="s">
        <v>39</v>
      </c>
      <c r="O181" s="58"/>
      <c r="P181" s="158">
        <f t="shared" si="11"/>
        <v>0</v>
      </c>
      <c r="Q181" s="158">
        <v>0</v>
      </c>
      <c r="R181" s="158">
        <f t="shared" si="12"/>
        <v>0</v>
      </c>
      <c r="S181" s="158">
        <v>0</v>
      </c>
      <c r="T181" s="159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400</v>
      </c>
      <c r="AT181" s="160" t="s">
        <v>142</v>
      </c>
      <c r="AU181" s="160" t="s">
        <v>82</v>
      </c>
      <c r="AY181" s="14" t="s">
        <v>140</v>
      </c>
      <c r="BE181" s="161">
        <f t="shared" si="14"/>
        <v>0</v>
      </c>
      <c r="BF181" s="161">
        <f t="shared" si="15"/>
        <v>0</v>
      </c>
      <c r="BG181" s="161">
        <f t="shared" si="16"/>
        <v>0</v>
      </c>
      <c r="BH181" s="161">
        <f t="shared" si="17"/>
        <v>0</v>
      </c>
      <c r="BI181" s="161">
        <f t="shared" si="18"/>
        <v>0</v>
      </c>
      <c r="BJ181" s="14" t="s">
        <v>82</v>
      </c>
      <c r="BK181" s="161">
        <f t="shared" si="19"/>
        <v>0</v>
      </c>
      <c r="BL181" s="14" t="s">
        <v>400</v>
      </c>
      <c r="BM181" s="160" t="s">
        <v>2014</v>
      </c>
    </row>
    <row r="182" spans="1:65" s="2" customFormat="1" ht="16.5" customHeight="1">
      <c r="A182" s="29"/>
      <c r="B182" s="147"/>
      <c r="C182" s="162" t="s">
        <v>380</v>
      </c>
      <c r="D182" s="162" t="s">
        <v>193</v>
      </c>
      <c r="E182" s="163" t="s">
        <v>2015</v>
      </c>
      <c r="F182" s="164" t="s">
        <v>2016</v>
      </c>
      <c r="G182" s="165" t="s">
        <v>1877</v>
      </c>
      <c r="H182" s="166">
        <v>113.04</v>
      </c>
      <c r="I182" s="167"/>
      <c r="J182" s="168">
        <f t="shared" si="10"/>
        <v>0</v>
      </c>
      <c r="K182" s="169"/>
      <c r="L182" s="170"/>
      <c r="M182" s="171" t="s">
        <v>1</v>
      </c>
      <c r="N182" s="172" t="s">
        <v>39</v>
      </c>
      <c r="O182" s="58"/>
      <c r="P182" s="158">
        <f t="shared" si="11"/>
        <v>0</v>
      </c>
      <c r="Q182" s="158">
        <v>1E-3</v>
      </c>
      <c r="R182" s="158">
        <f t="shared" si="12"/>
        <v>0.11304000000000002</v>
      </c>
      <c r="S182" s="158">
        <v>0</v>
      </c>
      <c r="T182" s="159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1503</v>
      </c>
      <c r="AT182" s="160" t="s">
        <v>193</v>
      </c>
      <c r="AU182" s="160" t="s">
        <v>82</v>
      </c>
      <c r="AY182" s="14" t="s">
        <v>140</v>
      </c>
      <c r="BE182" s="161">
        <f t="shared" si="14"/>
        <v>0</v>
      </c>
      <c r="BF182" s="161">
        <f t="shared" si="15"/>
        <v>0</v>
      </c>
      <c r="BG182" s="161">
        <f t="shared" si="16"/>
        <v>0</v>
      </c>
      <c r="BH182" s="161">
        <f t="shared" si="17"/>
        <v>0</v>
      </c>
      <c r="BI182" s="161">
        <f t="shared" si="18"/>
        <v>0</v>
      </c>
      <c r="BJ182" s="14" t="s">
        <v>82</v>
      </c>
      <c r="BK182" s="161">
        <f t="shared" si="19"/>
        <v>0</v>
      </c>
      <c r="BL182" s="14" t="s">
        <v>400</v>
      </c>
      <c r="BM182" s="160" t="s">
        <v>2017</v>
      </c>
    </row>
    <row r="183" spans="1:65" s="2" customFormat="1" ht="16.5" customHeight="1">
      <c r="A183" s="29"/>
      <c r="B183" s="147"/>
      <c r="C183" s="148" t="s">
        <v>384</v>
      </c>
      <c r="D183" s="148" t="s">
        <v>142</v>
      </c>
      <c r="E183" s="149" t="s">
        <v>2018</v>
      </c>
      <c r="F183" s="150" t="s">
        <v>2019</v>
      </c>
      <c r="G183" s="151" t="s">
        <v>250</v>
      </c>
      <c r="H183" s="152">
        <v>140</v>
      </c>
      <c r="I183" s="153"/>
      <c r="J183" s="154">
        <f t="shared" si="10"/>
        <v>0</v>
      </c>
      <c r="K183" s="155"/>
      <c r="L183" s="30"/>
      <c r="M183" s="156" t="s">
        <v>1</v>
      </c>
      <c r="N183" s="157" t="s">
        <v>39</v>
      </c>
      <c r="O183" s="58"/>
      <c r="P183" s="158">
        <f t="shared" si="11"/>
        <v>0</v>
      </c>
      <c r="Q183" s="158">
        <v>0</v>
      </c>
      <c r="R183" s="158">
        <f t="shared" si="12"/>
        <v>0</v>
      </c>
      <c r="S183" s="158">
        <v>0</v>
      </c>
      <c r="T183" s="159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400</v>
      </c>
      <c r="AT183" s="160" t="s">
        <v>142</v>
      </c>
      <c r="AU183" s="160" t="s">
        <v>82</v>
      </c>
      <c r="AY183" s="14" t="s">
        <v>140</v>
      </c>
      <c r="BE183" s="161">
        <f t="shared" si="14"/>
        <v>0</v>
      </c>
      <c r="BF183" s="161">
        <f t="shared" si="15"/>
        <v>0</v>
      </c>
      <c r="BG183" s="161">
        <f t="shared" si="16"/>
        <v>0</v>
      </c>
      <c r="BH183" s="161">
        <f t="shared" si="17"/>
        <v>0</v>
      </c>
      <c r="BI183" s="161">
        <f t="shared" si="18"/>
        <v>0</v>
      </c>
      <c r="BJ183" s="14" t="s">
        <v>82</v>
      </c>
      <c r="BK183" s="161">
        <f t="shared" si="19"/>
        <v>0</v>
      </c>
      <c r="BL183" s="14" t="s">
        <v>400</v>
      </c>
      <c r="BM183" s="160" t="s">
        <v>2020</v>
      </c>
    </row>
    <row r="184" spans="1:65" s="2" customFormat="1" ht="16.5" customHeight="1">
      <c r="A184" s="29"/>
      <c r="B184" s="147"/>
      <c r="C184" s="162" t="s">
        <v>388</v>
      </c>
      <c r="D184" s="162" t="s">
        <v>193</v>
      </c>
      <c r="E184" s="163" t="s">
        <v>2021</v>
      </c>
      <c r="F184" s="164" t="s">
        <v>2022</v>
      </c>
      <c r="G184" s="165" t="s">
        <v>1877</v>
      </c>
      <c r="H184" s="166">
        <v>62</v>
      </c>
      <c r="I184" s="167"/>
      <c r="J184" s="168">
        <f t="shared" si="10"/>
        <v>0</v>
      </c>
      <c r="K184" s="169"/>
      <c r="L184" s="170"/>
      <c r="M184" s="171" t="s">
        <v>1</v>
      </c>
      <c r="N184" s="172" t="s">
        <v>39</v>
      </c>
      <c r="O184" s="58"/>
      <c r="P184" s="158">
        <f t="shared" si="11"/>
        <v>0</v>
      </c>
      <c r="Q184" s="158">
        <v>1E-3</v>
      </c>
      <c r="R184" s="158">
        <f t="shared" si="12"/>
        <v>6.2E-2</v>
      </c>
      <c r="S184" s="158">
        <v>0</v>
      </c>
      <c r="T184" s="159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1503</v>
      </c>
      <c r="AT184" s="160" t="s">
        <v>193</v>
      </c>
      <c r="AU184" s="160" t="s">
        <v>82</v>
      </c>
      <c r="AY184" s="14" t="s">
        <v>140</v>
      </c>
      <c r="BE184" s="161">
        <f t="shared" si="14"/>
        <v>0</v>
      </c>
      <c r="BF184" s="161">
        <f t="shared" si="15"/>
        <v>0</v>
      </c>
      <c r="BG184" s="161">
        <f t="shared" si="16"/>
        <v>0</v>
      </c>
      <c r="BH184" s="161">
        <f t="shared" si="17"/>
        <v>0</v>
      </c>
      <c r="BI184" s="161">
        <f t="shared" si="18"/>
        <v>0</v>
      </c>
      <c r="BJ184" s="14" t="s">
        <v>82</v>
      </c>
      <c r="BK184" s="161">
        <f t="shared" si="19"/>
        <v>0</v>
      </c>
      <c r="BL184" s="14" t="s">
        <v>400</v>
      </c>
      <c r="BM184" s="160" t="s">
        <v>2023</v>
      </c>
    </row>
    <row r="185" spans="1:65" s="2" customFormat="1" ht="16.5" customHeight="1">
      <c r="A185" s="29"/>
      <c r="B185" s="147"/>
      <c r="C185" s="162" t="s">
        <v>392</v>
      </c>
      <c r="D185" s="162" t="s">
        <v>193</v>
      </c>
      <c r="E185" s="163" t="s">
        <v>2024</v>
      </c>
      <c r="F185" s="164" t="s">
        <v>2025</v>
      </c>
      <c r="G185" s="165" t="s">
        <v>267</v>
      </c>
      <c r="H185" s="166">
        <v>1</v>
      </c>
      <c r="I185" s="167"/>
      <c r="J185" s="168">
        <f t="shared" si="10"/>
        <v>0</v>
      </c>
      <c r="K185" s="169"/>
      <c r="L185" s="170"/>
      <c r="M185" s="171" t="s">
        <v>1</v>
      </c>
      <c r="N185" s="172" t="s">
        <v>39</v>
      </c>
      <c r="O185" s="58"/>
      <c r="P185" s="158">
        <f t="shared" si="11"/>
        <v>0</v>
      </c>
      <c r="Q185" s="158">
        <v>0</v>
      </c>
      <c r="R185" s="158">
        <f t="shared" si="12"/>
        <v>0</v>
      </c>
      <c r="S185" s="158">
        <v>0</v>
      </c>
      <c r="T185" s="159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1503</v>
      </c>
      <c r="AT185" s="160" t="s">
        <v>193</v>
      </c>
      <c r="AU185" s="160" t="s">
        <v>82</v>
      </c>
      <c r="AY185" s="14" t="s">
        <v>140</v>
      </c>
      <c r="BE185" s="161">
        <f t="shared" si="14"/>
        <v>0</v>
      </c>
      <c r="BF185" s="161">
        <f t="shared" si="15"/>
        <v>0</v>
      </c>
      <c r="BG185" s="161">
        <f t="shared" si="16"/>
        <v>0</v>
      </c>
      <c r="BH185" s="161">
        <f t="shared" si="17"/>
        <v>0</v>
      </c>
      <c r="BI185" s="161">
        <f t="shared" si="18"/>
        <v>0</v>
      </c>
      <c r="BJ185" s="14" t="s">
        <v>82</v>
      </c>
      <c r="BK185" s="161">
        <f t="shared" si="19"/>
        <v>0</v>
      </c>
      <c r="BL185" s="14" t="s">
        <v>400</v>
      </c>
      <c r="BM185" s="160" t="s">
        <v>2026</v>
      </c>
    </row>
    <row r="186" spans="1:65" s="2" customFormat="1" ht="16.5" customHeight="1">
      <c r="A186" s="29"/>
      <c r="B186" s="147"/>
      <c r="C186" s="162" t="s">
        <v>396</v>
      </c>
      <c r="D186" s="162" t="s">
        <v>193</v>
      </c>
      <c r="E186" s="163" t="s">
        <v>2027</v>
      </c>
      <c r="F186" s="164" t="s">
        <v>2028</v>
      </c>
      <c r="G186" s="165" t="s">
        <v>267</v>
      </c>
      <c r="H186" s="166">
        <v>1</v>
      </c>
      <c r="I186" s="167"/>
      <c r="J186" s="168">
        <f t="shared" si="10"/>
        <v>0</v>
      </c>
      <c r="K186" s="169"/>
      <c r="L186" s="170"/>
      <c r="M186" s="171" t="s">
        <v>1</v>
      </c>
      <c r="N186" s="172" t="s">
        <v>39</v>
      </c>
      <c r="O186" s="58"/>
      <c r="P186" s="158">
        <f t="shared" si="11"/>
        <v>0</v>
      </c>
      <c r="Q186" s="158">
        <v>0</v>
      </c>
      <c r="R186" s="158">
        <f t="shared" si="12"/>
        <v>0</v>
      </c>
      <c r="S186" s="158">
        <v>0</v>
      </c>
      <c r="T186" s="159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1503</v>
      </c>
      <c r="AT186" s="160" t="s">
        <v>193</v>
      </c>
      <c r="AU186" s="160" t="s">
        <v>82</v>
      </c>
      <c r="AY186" s="14" t="s">
        <v>140</v>
      </c>
      <c r="BE186" s="161">
        <f t="shared" si="14"/>
        <v>0</v>
      </c>
      <c r="BF186" s="161">
        <f t="shared" si="15"/>
        <v>0</v>
      </c>
      <c r="BG186" s="161">
        <f t="shared" si="16"/>
        <v>0</v>
      </c>
      <c r="BH186" s="161">
        <f t="shared" si="17"/>
        <v>0</v>
      </c>
      <c r="BI186" s="161">
        <f t="shared" si="18"/>
        <v>0</v>
      </c>
      <c r="BJ186" s="14" t="s">
        <v>82</v>
      </c>
      <c r="BK186" s="161">
        <f t="shared" si="19"/>
        <v>0</v>
      </c>
      <c r="BL186" s="14" t="s">
        <v>400</v>
      </c>
      <c r="BM186" s="160" t="s">
        <v>2029</v>
      </c>
    </row>
    <row r="187" spans="1:65" s="2" customFormat="1" ht="16.5" customHeight="1">
      <c r="A187" s="29"/>
      <c r="B187" s="147"/>
      <c r="C187" s="162" t="s">
        <v>400</v>
      </c>
      <c r="D187" s="162" t="s">
        <v>193</v>
      </c>
      <c r="E187" s="163" t="s">
        <v>2030</v>
      </c>
      <c r="F187" s="164" t="s">
        <v>2031</v>
      </c>
      <c r="G187" s="165" t="s">
        <v>2032</v>
      </c>
      <c r="H187" s="166">
        <v>20</v>
      </c>
      <c r="I187" s="167"/>
      <c r="J187" s="168">
        <f t="shared" si="10"/>
        <v>0</v>
      </c>
      <c r="K187" s="169"/>
      <c r="L187" s="170"/>
      <c r="M187" s="171" t="s">
        <v>1</v>
      </c>
      <c r="N187" s="172" t="s">
        <v>39</v>
      </c>
      <c r="O187" s="58"/>
      <c r="P187" s="158">
        <f t="shared" si="11"/>
        <v>0</v>
      </c>
      <c r="Q187" s="158">
        <v>9.1000000000000004E-3</v>
      </c>
      <c r="R187" s="158">
        <f t="shared" si="12"/>
        <v>0.182</v>
      </c>
      <c r="S187" s="158">
        <v>0</v>
      </c>
      <c r="T187" s="159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1503</v>
      </c>
      <c r="AT187" s="160" t="s">
        <v>193</v>
      </c>
      <c r="AU187" s="160" t="s">
        <v>82</v>
      </c>
      <c r="AY187" s="14" t="s">
        <v>140</v>
      </c>
      <c r="BE187" s="161">
        <f t="shared" si="14"/>
        <v>0</v>
      </c>
      <c r="BF187" s="161">
        <f t="shared" si="15"/>
        <v>0</v>
      </c>
      <c r="BG187" s="161">
        <f t="shared" si="16"/>
        <v>0</v>
      </c>
      <c r="BH187" s="161">
        <f t="shared" si="17"/>
        <v>0</v>
      </c>
      <c r="BI187" s="161">
        <f t="shared" si="18"/>
        <v>0</v>
      </c>
      <c r="BJ187" s="14" t="s">
        <v>82</v>
      </c>
      <c r="BK187" s="161">
        <f t="shared" si="19"/>
        <v>0</v>
      </c>
      <c r="BL187" s="14" t="s">
        <v>400</v>
      </c>
      <c r="BM187" s="160" t="s">
        <v>2033</v>
      </c>
    </row>
    <row r="188" spans="1:65" s="2" customFormat="1" ht="16.5" customHeight="1">
      <c r="A188" s="29"/>
      <c r="B188" s="147"/>
      <c r="C188" s="162" t="s">
        <v>404</v>
      </c>
      <c r="D188" s="162" t="s">
        <v>193</v>
      </c>
      <c r="E188" s="163" t="s">
        <v>2034</v>
      </c>
      <c r="F188" s="164" t="s">
        <v>2035</v>
      </c>
      <c r="G188" s="165" t="s">
        <v>267</v>
      </c>
      <c r="H188" s="166">
        <v>30</v>
      </c>
      <c r="I188" s="167"/>
      <c r="J188" s="168">
        <f t="shared" ref="J188:J219" si="20">ROUND(I188*H188,2)</f>
        <v>0</v>
      </c>
      <c r="K188" s="169"/>
      <c r="L188" s="170"/>
      <c r="M188" s="171" t="s">
        <v>1</v>
      </c>
      <c r="N188" s="172" t="s">
        <v>39</v>
      </c>
      <c r="O188" s="58"/>
      <c r="P188" s="158">
        <f t="shared" ref="P188:P219" si="21">O188*H188</f>
        <v>0</v>
      </c>
      <c r="Q188" s="158">
        <v>0</v>
      </c>
      <c r="R188" s="158">
        <f t="shared" ref="R188:R219" si="22">Q188*H188</f>
        <v>0</v>
      </c>
      <c r="S188" s="158">
        <v>0</v>
      </c>
      <c r="T188" s="159">
        <f t="shared" ref="T188:T219" si="23"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1503</v>
      </c>
      <c r="AT188" s="160" t="s">
        <v>193</v>
      </c>
      <c r="AU188" s="160" t="s">
        <v>82</v>
      </c>
      <c r="AY188" s="14" t="s">
        <v>140</v>
      </c>
      <c r="BE188" s="161">
        <f t="shared" ref="BE188:BE221" si="24">IF(N188="základná",J188,0)</f>
        <v>0</v>
      </c>
      <c r="BF188" s="161">
        <f t="shared" ref="BF188:BF221" si="25">IF(N188="znížená",J188,0)</f>
        <v>0</v>
      </c>
      <c r="BG188" s="161">
        <f t="shared" ref="BG188:BG221" si="26">IF(N188="zákl. prenesená",J188,0)</f>
        <v>0</v>
      </c>
      <c r="BH188" s="161">
        <f t="shared" ref="BH188:BH221" si="27">IF(N188="zníž. prenesená",J188,0)</f>
        <v>0</v>
      </c>
      <c r="BI188" s="161">
        <f t="shared" ref="BI188:BI221" si="28">IF(N188="nulová",J188,0)</f>
        <v>0</v>
      </c>
      <c r="BJ188" s="14" t="s">
        <v>82</v>
      </c>
      <c r="BK188" s="161">
        <f t="shared" ref="BK188:BK221" si="29">ROUND(I188*H188,2)</f>
        <v>0</v>
      </c>
      <c r="BL188" s="14" t="s">
        <v>400</v>
      </c>
      <c r="BM188" s="160" t="s">
        <v>2036</v>
      </c>
    </row>
    <row r="189" spans="1:65" s="2" customFormat="1" ht="16.5" customHeight="1">
      <c r="A189" s="29"/>
      <c r="B189" s="147"/>
      <c r="C189" s="162" t="s">
        <v>408</v>
      </c>
      <c r="D189" s="162" t="s">
        <v>193</v>
      </c>
      <c r="E189" s="163" t="s">
        <v>2037</v>
      </c>
      <c r="F189" s="164" t="s">
        <v>2038</v>
      </c>
      <c r="G189" s="165" t="s">
        <v>267</v>
      </c>
      <c r="H189" s="166">
        <v>90</v>
      </c>
      <c r="I189" s="167"/>
      <c r="J189" s="168">
        <f t="shared" si="20"/>
        <v>0</v>
      </c>
      <c r="K189" s="169"/>
      <c r="L189" s="170"/>
      <c r="M189" s="171" t="s">
        <v>1</v>
      </c>
      <c r="N189" s="172" t="s">
        <v>39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1503</v>
      </c>
      <c r="AT189" s="160" t="s">
        <v>193</v>
      </c>
      <c r="AU189" s="160" t="s">
        <v>82</v>
      </c>
      <c r="AY189" s="14" t="s">
        <v>140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82</v>
      </c>
      <c r="BK189" s="161">
        <f t="shared" si="29"/>
        <v>0</v>
      </c>
      <c r="BL189" s="14" t="s">
        <v>400</v>
      </c>
      <c r="BM189" s="160" t="s">
        <v>2039</v>
      </c>
    </row>
    <row r="190" spans="1:65" s="2" customFormat="1" ht="16.5" customHeight="1">
      <c r="A190" s="29"/>
      <c r="B190" s="147"/>
      <c r="C190" s="162" t="s">
        <v>412</v>
      </c>
      <c r="D190" s="162" t="s">
        <v>193</v>
      </c>
      <c r="E190" s="163" t="s">
        <v>2040</v>
      </c>
      <c r="F190" s="164" t="s">
        <v>2041</v>
      </c>
      <c r="G190" s="165" t="s">
        <v>267</v>
      </c>
      <c r="H190" s="166">
        <v>30</v>
      </c>
      <c r="I190" s="167"/>
      <c r="J190" s="168">
        <f t="shared" si="20"/>
        <v>0</v>
      </c>
      <c r="K190" s="169"/>
      <c r="L190" s="170"/>
      <c r="M190" s="171" t="s">
        <v>1</v>
      </c>
      <c r="N190" s="172" t="s">
        <v>39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1503</v>
      </c>
      <c r="AT190" s="160" t="s">
        <v>193</v>
      </c>
      <c r="AU190" s="160" t="s">
        <v>82</v>
      </c>
      <c r="AY190" s="14" t="s">
        <v>140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82</v>
      </c>
      <c r="BK190" s="161">
        <f t="shared" si="29"/>
        <v>0</v>
      </c>
      <c r="BL190" s="14" t="s">
        <v>400</v>
      </c>
      <c r="BM190" s="160" t="s">
        <v>2042</v>
      </c>
    </row>
    <row r="191" spans="1:65" s="2" customFormat="1" ht="16.5" customHeight="1">
      <c r="A191" s="29"/>
      <c r="B191" s="147"/>
      <c r="C191" s="148" t="s">
        <v>416</v>
      </c>
      <c r="D191" s="148" t="s">
        <v>142</v>
      </c>
      <c r="E191" s="149" t="s">
        <v>2043</v>
      </c>
      <c r="F191" s="150" t="s">
        <v>2044</v>
      </c>
      <c r="G191" s="151" t="s">
        <v>267</v>
      </c>
      <c r="H191" s="152">
        <v>22</v>
      </c>
      <c r="I191" s="153"/>
      <c r="J191" s="154">
        <f t="shared" si="20"/>
        <v>0</v>
      </c>
      <c r="K191" s="155"/>
      <c r="L191" s="30"/>
      <c r="M191" s="156" t="s">
        <v>1</v>
      </c>
      <c r="N191" s="157" t="s">
        <v>39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400</v>
      </c>
      <c r="AT191" s="160" t="s">
        <v>142</v>
      </c>
      <c r="AU191" s="160" t="s">
        <v>82</v>
      </c>
      <c r="AY191" s="14" t="s">
        <v>140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82</v>
      </c>
      <c r="BK191" s="161">
        <f t="shared" si="29"/>
        <v>0</v>
      </c>
      <c r="BL191" s="14" t="s">
        <v>400</v>
      </c>
      <c r="BM191" s="160" t="s">
        <v>2045</v>
      </c>
    </row>
    <row r="192" spans="1:65" s="2" customFormat="1" ht="24.15" customHeight="1">
      <c r="A192" s="29"/>
      <c r="B192" s="147"/>
      <c r="C192" s="148" t="s">
        <v>420</v>
      </c>
      <c r="D192" s="148" t="s">
        <v>142</v>
      </c>
      <c r="E192" s="149" t="s">
        <v>2046</v>
      </c>
      <c r="F192" s="150" t="s">
        <v>2047</v>
      </c>
      <c r="G192" s="151" t="s">
        <v>267</v>
      </c>
      <c r="H192" s="152">
        <v>46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39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400</v>
      </c>
      <c r="AT192" s="160" t="s">
        <v>142</v>
      </c>
      <c r="AU192" s="160" t="s">
        <v>82</v>
      </c>
      <c r="AY192" s="14" t="s">
        <v>140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82</v>
      </c>
      <c r="BK192" s="161">
        <f t="shared" si="29"/>
        <v>0</v>
      </c>
      <c r="BL192" s="14" t="s">
        <v>400</v>
      </c>
      <c r="BM192" s="160" t="s">
        <v>2048</v>
      </c>
    </row>
    <row r="193" spans="1:65" s="2" customFormat="1" ht="16.5" customHeight="1">
      <c r="A193" s="29"/>
      <c r="B193" s="147"/>
      <c r="C193" s="162" t="s">
        <v>424</v>
      </c>
      <c r="D193" s="162" t="s">
        <v>193</v>
      </c>
      <c r="E193" s="163" t="s">
        <v>2049</v>
      </c>
      <c r="F193" s="164" t="s">
        <v>2050</v>
      </c>
      <c r="G193" s="165" t="s">
        <v>267</v>
      </c>
      <c r="H193" s="166">
        <v>7</v>
      </c>
      <c r="I193" s="167"/>
      <c r="J193" s="168">
        <f t="shared" si="20"/>
        <v>0</v>
      </c>
      <c r="K193" s="169"/>
      <c r="L193" s="170"/>
      <c r="M193" s="171" t="s">
        <v>1</v>
      </c>
      <c r="N193" s="172" t="s">
        <v>39</v>
      </c>
      <c r="O193" s="58"/>
      <c r="P193" s="158">
        <f t="shared" si="21"/>
        <v>0</v>
      </c>
      <c r="Q193" s="158">
        <v>0</v>
      </c>
      <c r="R193" s="158">
        <f t="shared" si="22"/>
        <v>0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1503</v>
      </c>
      <c r="AT193" s="160" t="s">
        <v>193</v>
      </c>
      <c r="AU193" s="160" t="s">
        <v>82</v>
      </c>
      <c r="AY193" s="14" t="s">
        <v>140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82</v>
      </c>
      <c r="BK193" s="161">
        <f t="shared" si="29"/>
        <v>0</v>
      </c>
      <c r="BL193" s="14" t="s">
        <v>400</v>
      </c>
      <c r="BM193" s="160" t="s">
        <v>2051</v>
      </c>
    </row>
    <row r="194" spans="1:65" s="2" customFormat="1" ht="16.5" customHeight="1">
      <c r="A194" s="29"/>
      <c r="B194" s="147"/>
      <c r="C194" s="162" t="s">
        <v>428</v>
      </c>
      <c r="D194" s="162" t="s">
        <v>193</v>
      </c>
      <c r="E194" s="163" t="s">
        <v>2052</v>
      </c>
      <c r="F194" s="164" t="s">
        <v>2053</v>
      </c>
      <c r="G194" s="165" t="s">
        <v>267</v>
      </c>
      <c r="H194" s="166">
        <v>7</v>
      </c>
      <c r="I194" s="167"/>
      <c r="J194" s="168">
        <f t="shared" si="20"/>
        <v>0</v>
      </c>
      <c r="K194" s="169"/>
      <c r="L194" s="170"/>
      <c r="M194" s="171" t="s">
        <v>1</v>
      </c>
      <c r="N194" s="172" t="s">
        <v>39</v>
      </c>
      <c r="O194" s="58"/>
      <c r="P194" s="158">
        <f t="shared" si="21"/>
        <v>0</v>
      </c>
      <c r="Q194" s="158">
        <v>0</v>
      </c>
      <c r="R194" s="158">
        <f t="shared" si="22"/>
        <v>0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1503</v>
      </c>
      <c r="AT194" s="160" t="s">
        <v>193</v>
      </c>
      <c r="AU194" s="160" t="s">
        <v>82</v>
      </c>
      <c r="AY194" s="14" t="s">
        <v>140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82</v>
      </c>
      <c r="BK194" s="161">
        <f t="shared" si="29"/>
        <v>0</v>
      </c>
      <c r="BL194" s="14" t="s">
        <v>400</v>
      </c>
      <c r="BM194" s="160" t="s">
        <v>2054</v>
      </c>
    </row>
    <row r="195" spans="1:65" s="2" customFormat="1" ht="16.5" customHeight="1">
      <c r="A195" s="29"/>
      <c r="B195" s="147"/>
      <c r="C195" s="162" t="s">
        <v>432</v>
      </c>
      <c r="D195" s="162" t="s">
        <v>193</v>
      </c>
      <c r="E195" s="163" t="s">
        <v>2055</v>
      </c>
      <c r="F195" s="164" t="s">
        <v>2056</v>
      </c>
      <c r="G195" s="165" t="s">
        <v>267</v>
      </c>
      <c r="H195" s="166">
        <v>21</v>
      </c>
      <c r="I195" s="167"/>
      <c r="J195" s="168">
        <f t="shared" si="20"/>
        <v>0</v>
      </c>
      <c r="K195" s="169"/>
      <c r="L195" s="170"/>
      <c r="M195" s="171" t="s">
        <v>1</v>
      </c>
      <c r="N195" s="172" t="s">
        <v>39</v>
      </c>
      <c r="O195" s="58"/>
      <c r="P195" s="158">
        <f t="shared" si="21"/>
        <v>0</v>
      </c>
      <c r="Q195" s="158">
        <v>0</v>
      </c>
      <c r="R195" s="158">
        <f t="shared" si="22"/>
        <v>0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1503</v>
      </c>
      <c r="AT195" s="160" t="s">
        <v>193</v>
      </c>
      <c r="AU195" s="160" t="s">
        <v>82</v>
      </c>
      <c r="AY195" s="14" t="s">
        <v>140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82</v>
      </c>
      <c r="BK195" s="161">
        <f t="shared" si="29"/>
        <v>0</v>
      </c>
      <c r="BL195" s="14" t="s">
        <v>400</v>
      </c>
      <c r="BM195" s="160" t="s">
        <v>2057</v>
      </c>
    </row>
    <row r="196" spans="1:65" s="2" customFormat="1" ht="16.5" customHeight="1">
      <c r="A196" s="29"/>
      <c r="B196" s="147"/>
      <c r="C196" s="162" t="s">
        <v>436</v>
      </c>
      <c r="D196" s="162" t="s">
        <v>193</v>
      </c>
      <c r="E196" s="163" t="s">
        <v>2058</v>
      </c>
      <c r="F196" s="164" t="s">
        <v>2059</v>
      </c>
      <c r="G196" s="165" t="s">
        <v>267</v>
      </c>
      <c r="H196" s="166">
        <v>5</v>
      </c>
      <c r="I196" s="167"/>
      <c r="J196" s="168">
        <f t="shared" si="20"/>
        <v>0</v>
      </c>
      <c r="K196" s="169"/>
      <c r="L196" s="170"/>
      <c r="M196" s="171" t="s">
        <v>1</v>
      </c>
      <c r="N196" s="172" t="s">
        <v>39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1503</v>
      </c>
      <c r="AT196" s="160" t="s">
        <v>193</v>
      </c>
      <c r="AU196" s="160" t="s">
        <v>82</v>
      </c>
      <c r="AY196" s="14" t="s">
        <v>140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82</v>
      </c>
      <c r="BK196" s="161">
        <f t="shared" si="29"/>
        <v>0</v>
      </c>
      <c r="BL196" s="14" t="s">
        <v>400</v>
      </c>
      <c r="BM196" s="160" t="s">
        <v>2060</v>
      </c>
    </row>
    <row r="197" spans="1:65" s="2" customFormat="1" ht="24.15" customHeight="1">
      <c r="A197" s="29"/>
      <c r="B197" s="147"/>
      <c r="C197" s="148" t="s">
        <v>440</v>
      </c>
      <c r="D197" s="148" t="s">
        <v>142</v>
      </c>
      <c r="E197" s="149" t="s">
        <v>2061</v>
      </c>
      <c r="F197" s="150" t="s">
        <v>2062</v>
      </c>
      <c r="G197" s="151" t="s">
        <v>267</v>
      </c>
      <c r="H197" s="152">
        <v>21</v>
      </c>
      <c r="I197" s="153"/>
      <c r="J197" s="154">
        <f t="shared" si="20"/>
        <v>0</v>
      </c>
      <c r="K197" s="155"/>
      <c r="L197" s="30"/>
      <c r="M197" s="156" t="s">
        <v>1</v>
      </c>
      <c r="N197" s="157" t="s">
        <v>39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400</v>
      </c>
      <c r="AT197" s="160" t="s">
        <v>142</v>
      </c>
      <c r="AU197" s="160" t="s">
        <v>82</v>
      </c>
      <c r="AY197" s="14" t="s">
        <v>140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82</v>
      </c>
      <c r="BK197" s="161">
        <f t="shared" si="29"/>
        <v>0</v>
      </c>
      <c r="BL197" s="14" t="s">
        <v>400</v>
      </c>
      <c r="BM197" s="160" t="s">
        <v>2063</v>
      </c>
    </row>
    <row r="198" spans="1:65" s="2" customFormat="1" ht="16.5" customHeight="1">
      <c r="A198" s="29"/>
      <c r="B198" s="147"/>
      <c r="C198" s="162" t="s">
        <v>444</v>
      </c>
      <c r="D198" s="162" t="s">
        <v>193</v>
      </c>
      <c r="E198" s="163" t="s">
        <v>2064</v>
      </c>
      <c r="F198" s="164" t="s">
        <v>2065</v>
      </c>
      <c r="G198" s="165" t="s">
        <v>267</v>
      </c>
      <c r="H198" s="166">
        <v>21</v>
      </c>
      <c r="I198" s="167"/>
      <c r="J198" s="168">
        <f t="shared" si="20"/>
        <v>0</v>
      </c>
      <c r="K198" s="169"/>
      <c r="L198" s="170"/>
      <c r="M198" s="171" t="s">
        <v>1</v>
      </c>
      <c r="N198" s="172" t="s">
        <v>39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1503</v>
      </c>
      <c r="AT198" s="160" t="s">
        <v>193</v>
      </c>
      <c r="AU198" s="160" t="s">
        <v>82</v>
      </c>
      <c r="AY198" s="14" t="s">
        <v>140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82</v>
      </c>
      <c r="BK198" s="161">
        <f t="shared" si="29"/>
        <v>0</v>
      </c>
      <c r="BL198" s="14" t="s">
        <v>400</v>
      </c>
      <c r="BM198" s="160" t="s">
        <v>2066</v>
      </c>
    </row>
    <row r="199" spans="1:65" s="2" customFormat="1" ht="16.5" customHeight="1">
      <c r="A199" s="29"/>
      <c r="B199" s="147"/>
      <c r="C199" s="148" t="s">
        <v>448</v>
      </c>
      <c r="D199" s="148" t="s">
        <v>142</v>
      </c>
      <c r="E199" s="149" t="s">
        <v>2067</v>
      </c>
      <c r="F199" s="150" t="s">
        <v>2068</v>
      </c>
      <c r="G199" s="151" t="s">
        <v>267</v>
      </c>
      <c r="H199" s="152">
        <v>7</v>
      </c>
      <c r="I199" s="153"/>
      <c r="J199" s="154">
        <f t="shared" si="20"/>
        <v>0</v>
      </c>
      <c r="K199" s="155"/>
      <c r="L199" s="30"/>
      <c r="M199" s="156" t="s">
        <v>1</v>
      </c>
      <c r="N199" s="157" t="s">
        <v>39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400</v>
      </c>
      <c r="AT199" s="160" t="s">
        <v>142</v>
      </c>
      <c r="AU199" s="160" t="s">
        <v>82</v>
      </c>
      <c r="AY199" s="14" t="s">
        <v>140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82</v>
      </c>
      <c r="BK199" s="161">
        <f t="shared" si="29"/>
        <v>0</v>
      </c>
      <c r="BL199" s="14" t="s">
        <v>400</v>
      </c>
      <c r="BM199" s="160" t="s">
        <v>2069</v>
      </c>
    </row>
    <row r="200" spans="1:65" s="2" customFormat="1" ht="16.5" customHeight="1">
      <c r="A200" s="29"/>
      <c r="B200" s="147"/>
      <c r="C200" s="162" t="s">
        <v>452</v>
      </c>
      <c r="D200" s="162" t="s">
        <v>193</v>
      </c>
      <c r="E200" s="163" t="s">
        <v>2070</v>
      </c>
      <c r="F200" s="164" t="s">
        <v>2071</v>
      </c>
      <c r="G200" s="165" t="s">
        <v>267</v>
      </c>
      <c r="H200" s="166">
        <v>14</v>
      </c>
      <c r="I200" s="167"/>
      <c r="J200" s="168">
        <f t="shared" si="20"/>
        <v>0</v>
      </c>
      <c r="K200" s="169"/>
      <c r="L200" s="170"/>
      <c r="M200" s="171" t="s">
        <v>1</v>
      </c>
      <c r="N200" s="172" t="s">
        <v>39</v>
      </c>
      <c r="O200" s="58"/>
      <c r="P200" s="158">
        <f t="shared" si="21"/>
        <v>0</v>
      </c>
      <c r="Q200" s="158">
        <v>0</v>
      </c>
      <c r="R200" s="158">
        <f t="shared" si="22"/>
        <v>0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1503</v>
      </c>
      <c r="AT200" s="160" t="s">
        <v>193</v>
      </c>
      <c r="AU200" s="160" t="s">
        <v>82</v>
      </c>
      <c r="AY200" s="14" t="s">
        <v>140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82</v>
      </c>
      <c r="BK200" s="161">
        <f t="shared" si="29"/>
        <v>0</v>
      </c>
      <c r="BL200" s="14" t="s">
        <v>400</v>
      </c>
      <c r="BM200" s="160" t="s">
        <v>2072</v>
      </c>
    </row>
    <row r="201" spans="1:65" s="2" customFormat="1" ht="16.5" customHeight="1">
      <c r="A201" s="29"/>
      <c r="B201" s="147"/>
      <c r="C201" s="162" t="s">
        <v>456</v>
      </c>
      <c r="D201" s="162" t="s">
        <v>193</v>
      </c>
      <c r="E201" s="163" t="s">
        <v>2073</v>
      </c>
      <c r="F201" s="164" t="s">
        <v>2074</v>
      </c>
      <c r="G201" s="165" t="s">
        <v>267</v>
      </c>
      <c r="H201" s="166">
        <v>7</v>
      </c>
      <c r="I201" s="167"/>
      <c r="J201" s="168">
        <f t="shared" si="20"/>
        <v>0</v>
      </c>
      <c r="K201" s="169"/>
      <c r="L201" s="170"/>
      <c r="M201" s="171" t="s">
        <v>1</v>
      </c>
      <c r="N201" s="172" t="s">
        <v>39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1503</v>
      </c>
      <c r="AT201" s="160" t="s">
        <v>193</v>
      </c>
      <c r="AU201" s="160" t="s">
        <v>82</v>
      </c>
      <c r="AY201" s="14" t="s">
        <v>140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82</v>
      </c>
      <c r="BK201" s="161">
        <f t="shared" si="29"/>
        <v>0</v>
      </c>
      <c r="BL201" s="14" t="s">
        <v>400</v>
      </c>
      <c r="BM201" s="160" t="s">
        <v>2075</v>
      </c>
    </row>
    <row r="202" spans="1:65" s="2" customFormat="1" ht="21.75" customHeight="1">
      <c r="A202" s="29"/>
      <c r="B202" s="147"/>
      <c r="C202" s="148" t="s">
        <v>460</v>
      </c>
      <c r="D202" s="148" t="s">
        <v>142</v>
      </c>
      <c r="E202" s="149" t="s">
        <v>2076</v>
      </c>
      <c r="F202" s="150" t="s">
        <v>2077</v>
      </c>
      <c r="G202" s="151" t="s">
        <v>267</v>
      </c>
      <c r="H202" s="152">
        <v>7</v>
      </c>
      <c r="I202" s="153"/>
      <c r="J202" s="154">
        <f t="shared" si="20"/>
        <v>0</v>
      </c>
      <c r="K202" s="155"/>
      <c r="L202" s="30"/>
      <c r="M202" s="156" t="s">
        <v>1</v>
      </c>
      <c r="N202" s="157" t="s">
        <v>39</v>
      </c>
      <c r="O202" s="58"/>
      <c r="P202" s="158">
        <f t="shared" si="21"/>
        <v>0</v>
      </c>
      <c r="Q202" s="158">
        <v>0</v>
      </c>
      <c r="R202" s="158">
        <f t="shared" si="22"/>
        <v>0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400</v>
      </c>
      <c r="AT202" s="160" t="s">
        <v>142</v>
      </c>
      <c r="AU202" s="160" t="s">
        <v>82</v>
      </c>
      <c r="AY202" s="14" t="s">
        <v>140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82</v>
      </c>
      <c r="BK202" s="161">
        <f t="shared" si="29"/>
        <v>0</v>
      </c>
      <c r="BL202" s="14" t="s">
        <v>400</v>
      </c>
      <c r="BM202" s="160" t="s">
        <v>2078</v>
      </c>
    </row>
    <row r="203" spans="1:65" s="2" customFormat="1" ht="16.5" customHeight="1">
      <c r="A203" s="29"/>
      <c r="B203" s="147"/>
      <c r="C203" s="162" t="s">
        <v>464</v>
      </c>
      <c r="D203" s="162" t="s">
        <v>193</v>
      </c>
      <c r="E203" s="163" t="s">
        <v>2079</v>
      </c>
      <c r="F203" s="164" t="s">
        <v>2080</v>
      </c>
      <c r="G203" s="165" t="s">
        <v>267</v>
      </c>
      <c r="H203" s="166">
        <v>7</v>
      </c>
      <c r="I203" s="167"/>
      <c r="J203" s="168">
        <f t="shared" si="20"/>
        <v>0</v>
      </c>
      <c r="K203" s="169"/>
      <c r="L203" s="170"/>
      <c r="M203" s="171" t="s">
        <v>1</v>
      </c>
      <c r="N203" s="172" t="s">
        <v>39</v>
      </c>
      <c r="O203" s="58"/>
      <c r="P203" s="158">
        <f t="shared" si="21"/>
        <v>0</v>
      </c>
      <c r="Q203" s="158">
        <v>1.4999999999999999E-4</v>
      </c>
      <c r="R203" s="158">
        <f t="shared" si="22"/>
        <v>1.0499999999999999E-3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1503</v>
      </c>
      <c r="AT203" s="160" t="s">
        <v>193</v>
      </c>
      <c r="AU203" s="160" t="s">
        <v>82</v>
      </c>
      <c r="AY203" s="14" t="s">
        <v>140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82</v>
      </c>
      <c r="BK203" s="161">
        <f t="shared" si="29"/>
        <v>0</v>
      </c>
      <c r="BL203" s="14" t="s">
        <v>400</v>
      </c>
      <c r="BM203" s="160" t="s">
        <v>2081</v>
      </c>
    </row>
    <row r="204" spans="1:65" s="2" customFormat="1" ht="24.15" customHeight="1">
      <c r="A204" s="29"/>
      <c r="B204" s="147"/>
      <c r="C204" s="148" t="s">
        <v>468</v>
      </c>
      <c r="D204" s="148" t="s">
        <v>142</v>
      </c>
      <c r="E204" s="149" t="s">
        <v>2082</v>
      </c>
      <c r="F204" s="150" t="s">
        <v>2083</v>
      </c>
      <c r="G204" s="151" t="s">
        <v>267</v>
      </c>
      <c r="H204" s="152">
        <v>7</v>
      </c>
      <c r="I204" s="153"/>
      <c r="J204" s="154">
        <f t="shared" si="20"/>
        <v>0</v>
      </c>
      <c r="K204" s="155"/>
      <c r="L204" s="30"/>
      <c r="M204" s="156" t="s">
        <v>1</v>
      </c>
      <c r="N204" s="157" t="s">
        <v>39</v>
      </c>
      <c r="O204" s="58"/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400</v>
      </c>
      <c r="AT204" s="160" t="s">
        <v>142</v>
      </c>
      <c r="AU204" s="160" t="s">
        <v>82</v>
      </c>
      <c r="AY204" s="14" t="s">
        <v>140</v>
      </c>
      <c r="BE204" s="161">
        <f t="shared" si="24"/>
        <v>0</v>
      </c>
      <c r="BF204" s="161">
        <f t="shared" si="25"/>
        <v>0</v>
      </c>
      <c r="BG204" s="161">
        <f t="shared" si="26"/>
        <v>0</v>
      </c>
      <c r="BH204" s="161">
        <f t="shared" si="27"/>
        <v>0</v>
      </c>
      <c r="BI204" s="161">
        <f t="shared" si="28"/>
        <v>0</v>
      </c>
      <c r="BJ204" s="14" t="s">
        <v>82</v>
      </c>
      <c r="BK204" s="161">
        <f t="shared" si="29"/>
        <v>0</v>
      </c>
      <c r="BL204" s="14" t="s">
        <v>400</v>
      </c>
      <c r="BM204" s="160" t="s">
        <v>2084</v>
      </c>
    </row>
    <row r="205" spans="1:65" s="2" customFormat="1" ht="24.15" customHeight="1">
      <c r="A205" s="29"/>
      <c r="B205" s="147"/>
      <c r="C205" s="148" t="s">
        <v>472</v>
      </c>
      <c r="D205" s="148" t="s">
        <v>142</v>
      </c>
      <c r="E205" s="149" t="s">
        <v>2085</v>
      </c>
      <c r="F205" s="150" t="s">
        <v>2086</v>
      </c>
      <c r="G205" s="151" t="s">
        <v>250</v>
      </c>
      <c r="H205" s="152">
        <v>30</v>
      </c>
      <c r="I205" s="153"/>
      <c r="J205" s="154">
        <f t="shared" si="20"/>
        <v>0</v>
      </c>
      <c r="K205" s="155"/>
      <c r="L205" s="30"/>
      <c r="M205" s="156" t="s">
        <v>1</v>
      </c>
      <c r="N205" s="157" t="s">
        <v>39</v>
      </c>
      <c r="O205" s="58"/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400</v>
      </c>
      <c r="AT205" s="160" t="s">
        <v>142</v>
      </c>
      <c r="AU205" s="160" t="s">
        <v>82</v>
      </c>
      <c r="AY205" s="14" t="s">
        <v>140</v>
      </c>
      <c r="BE205" s="161">
        <f t="shared" si="24"/>
        <v>0</v>
      </c>
      <c r="BF205" s="161">
        <f t="shared" si="25"/>
        <v>0</v>
      </c>
      <c r="BG205" s="161">
        <f t="shared" si="26"/>
        <v>0</v>
      </c>
      <c r="BH205" s="161">
        <f t="shared" si="27"/>
        <v>0</v>
      </c>
      <c r="BI205" s="161">
        <f t="shared" si="28"/>
        <v>0</v>
      </c>
      <c r="BJ205" s="14" t="s">
        <v>82</v>
      </c>
      <c r="BK205" s="161">
        <f t="shared" si="29"/>
        <v>0</v>
      </c>
      <c r="BL205" s="14" t="s">
        <v>400</v>
      </c>
      <c r="BM205" s="160" t="s">
        <v>2087</v>
      </c>
    </row>
    <row r="206" spans="1:65" s="2" customFormat="1" ht="16.5" customHeight="1">
      <c r="A206" s="29"/>
      <c r="B206" s="147"/>
      <c r="C206" s="162" t="s">
        <v>476</v>
      </c>
      <c r="D206" s="162" t="s">
        <v>193</v>
      </c>
      <c r="E206" s="163" t="s">
        <v>2088</v>
      </c>
      <c r="F206" s="164" t="s">
        <v>2089</v>
      </c>
      <c r="G206" s="165" t="s">
        <v>250</v>
      </c>
      <c r="H206" s="166">
        <v>30</v>
      </c>
      <c r="I206" s="167"/>
      <c r="J206" s="168">
        <f t="shared" si="20"/>
        <v>0</v>
      </c>
      <c r="K206" s="169"/>
      <c r="L206" s="170"/>
      <c r="M206" s="171" t="s">
        <v>1</v>
      </c>
      <c r="N206" s="172" t="s">
        <v>39</v>
      </c>
      <c r="O206" s="58"/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1503</v>
      </c>
      <c r="AT206" s="160" t="s">
        <v>193</v>
      </c>
      <c r="AU206" s="160" t="s">
        <v>82</v>
      </c>
      <c r="AY206" s="14" t="s">
        <v>140</v>
      </c>
      <c r="BE206" s="161">
        <f t="shared" si="24"/>
        <v>0</v>
      </c>
      <c r="BF206" s="161">
        <f t="shared" si="25"/>
        <v>0</v>
      </c>
      <c r="BG206" s="161">
        <f t="shared" si="26"/>
        <v>0</v>
      </c>
      <c r="BH206" s="161">
        <f t="shared" si="27"/>
        <v>0</v>
      </c>
      <c r="BI206" s="161">
        <f t="shared" si="28"/>
        <v>0</v>
      </c>
      <c r="BJ206" s="14" t="s">
        <v>82</v>
      </c>
      <c r="BK206" s="161">
        <f t="shared" si="29"/>
        <v>0</v>
      </c>
      <c r="BL206" s="14" t="s">
        <v>400</v>
      </c>
      <c r="BM206" s="160" t="s">
        <v>2090</v>
      </c>
    </row>
    <row r="207" spans="1:65" s="2" customFormat="1" ht="16.5" customHeight="1">
      <c r="A207" s="29"/>
      <c r="B207" s="147"/>
      <c r="C207" s="148" t="s">
        <v>480</v>
      </c>
      <c r="D207" s="148" t="s">
        <v>142</v>
      </c>
      <c r="E207" s="149" t="s">
        <v>2091</v>
      </c>
      <c r="F207" s="150" t="s">
        <v>2092</v>
      </c>
      <c r="G207" s="151" t="s">
        <v>267</v>
      </c>
      <c r="H207" s="152">
        <v>14</v>
      </c>
      <c r="I207" s="153"/>
      <c r="J207" s="154">
        <f t="shared" si="20"/>
        <v>0</v>
      </c>
      <c r="K207" s="155"/>
      <c r="L207" s="30"/>
      <c r="M207" s="156" t="s">
        <v>1</v>
      </c>
      <c r="N207" s="157" t="s">
        <v>39</v>
      </c>
      <c r="O207" s="58"/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400</v>
      </c>
      <c r="AT207" s="160" t="s">
        <v>142</v>
      </c>
      <c r="AU207" s="160" t="s">
        <v>82</v>
      </c>
      <c r="AY207" s="14" t="s">
        <v>140</v>
      </c>
      <c r="BE207" s="161">
        <f t="shared" si="24"/>
        <v>0</v>
      </c>
      <c r="BF207" s="161">
        <f t="shared" si="25"/>
        <v>0</v>
      </c>
      <c r="BG207" s="161">
        <f t="shared" si="26"/>
        <v>0</v>
      </c>
      <c r="BH207" s="161">
        <f t="shared" si="27"/>
        <v>0</v>
      </c>
      <c r="BI207" s="161">
        <f t="shared" si="28"/>
        <v>0</v>
      </c>
      <c r="BJ207" s="14" t="s">
        <v>82</v>
      </c>
      <c r="BK207" s="161">
        <f t="shared" si="29"/>
        <v>0</v>
      </c>
      <c r="BL207" s="14" t="s">
        <v>400</v>
      </c>
      <c r="BM207" s="160" t="s">
        <v>2093</v>
      </c>
    </row>
    <row r="208" spans="1:65" s="2" customFormat="1" ht="24.15" customHeight="1">
      <c r="A208" s="29"/>
      <c r="B208" s="147"/>
      <c r="C208" s="148" t="s">
        <v>484</v>
      </c>
      <c r="D208" s="148" t="s">
        <v>142</v>
      </c>
      <c r="E208" s="149" t="s">
        <v>2094</v>
      </c>
      <c r="F208" s="150" t="s">
        <v>2095</v>
      </c>
      <c r="G208" s="151" t="s">
        <v>250</v>
      </c>
      <c r="H208" s="152">
        <v>420</v>
      </c>
      <c r="I208" s="153"/>
      <c r="J208" s="154">
        <f t="shared" si="20"/>
        <v>0</v>
      </c>
      <c r="K208" s="155"/>
      <c r="L208" s="30"/>
      <c r="M208" s="156" t="s">
        <v>1</v>
      </c>
      <c r="N208" s="157" t="s">
        <v>39</v>
      </c>
      <c r="O208" s="58"/>
      <c r="P208" s="158">
        <f t="shared" si="21"/>
        <v>0</v>
      </c>
      <c r="Q208" s="158">
        <v>0</v>
      </c>
      <c r="R208" s="158">
        <f t="shared" si="22"/>
        <v>0</v>
      </c>
      <c r="S208" s="158">
        <v>0</v>
      </c>
      <c r="T208" s="159">
        <f t="shared" si="2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400</v>
      </c>
      <c r="AT208" s="160" t="s">
        <v>142</v>
      </c>
      <c r="AU208" s="160" t="s">
        <v>82</v>
      </c>
      <c r="AY208" s="14" t="s">
        <v>140</v>
      </c>
      <c r="BE208" s="161">
        <f t="shared" si="24"/>
        <v>0</v>
      </c>
      <c r="BF208" s="161">
        <f t="shared" si="25"/>
        <v>0</v>
      </c>
      <c r="BG208" s="161">
        <f t="shared" si="26"/>
        <v>0</v>
      </c>
      <c r="BH208" s="161">
        <f t="shared" si="27"/>
        <v>0</v>
      </c>
      <c r="BI208" s="161">
        <f t="shared" si="28"/>
        <v>0</v>
      </c>
      <c r="BJ208" s="14" t="s">
        <v>82</v>
      </c>
      <c r="BK208" s="161">
        <f t="shared" si="29"/>
        <v>0</v>
      </c>
      <c r="BL208" s="14" t="s">
        <v>400</v>
      </c>
      <c r="BM208" s="160" t="s">
        <v>2096</v>
      </c>
    </row>
    <row r="209" spans="1:65" s="2" customFormat="1" ht="16.5" customHeight="1">
      <c r="A209" s="29"/>
      <c r="B209" s="147"/>
      <c r="C209" s="162" t="s">
        <v>488</v>
      </c>
      <c r="D209" s="162" t="s">
        <v>193</v>
      </c>
      <c r="E209" s="163" t="s">
        <v>2097</v>
      </c>
      <c r="F209" s="164" t="s">
        <v>2098</v>
      </c>
      <c r="G209" s="165" t="s">
        <v>250</v>
      </c>
      <c r="H209" s="166">
        <v>420</v>
      </c>
      <c r="I209" s="167"/>
      <c r="J209" s="168">
        <f t="shared" si="20"/>
        <v>0</v>
      </c>
      <c r="K209" s="169"/>
      <c r="L209" s="170"/>
      <c r="M209" s="171" t="s">
        <v>1</v>
      </c>
      <c r="N209" s="172" t="s">
        <v>39</v>
      </c>
      <c r="O209" s="58"/>
      <c r="P209" s="158">
        <f t="shared" si="21"/>
        <v>0</v>
      </c>
      <c r="Q209" s="158">
        <v>0</v>
      </c>
      <c r="R209" s="158">
        <f t="shared" si="22"/>
        <v>0</v>
      </c>
      <c r="S209" s="158">
        <v>0</v>
      </c>
      <c r="T209" s="159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1503</v>
      </c>
      <c r="AT209" s="160" t="s">
        <v>193</v>
      </c>
      <c r="AU209" s="160" t="s">
        <v>82</v>
      </c>
      <c r="AY209" s="14" t="s">
        <v>140</v>
      </c>
      <c r="BE209" s="161">
        <f t="shared" si="24"/>
        <v>0</v>
      </c>
      <c r="BF209" s="161">
        <f t="shared" si="25"/>
        <v>0</v>
      </c>
      <c r="BG209" s="161">
        <f t="shared" si="26"/>
        <v>0</v>
      </c>
      <c r="BH209" s="161">
        <f t="shared" si="27"/>
        <v>0</v>
      </c>
      <c r="BI209" s="161">
        <f t="shared" si="28"/>
        <v>0</v>
      </c>
      <c r="BJ209" s="14" t="s">
        <v>82</v>
      </c>
      <c r="BK209" s="161">
        <f t="shared" si="29"/>
        <v>0</v>
      </c>
      <c r="BL209" s="14" t="s">
        <v>400</v>
      </c>
      <c r="BM209" s="160" t="s">
        <v>2099</v>
      </c>
    </row>
    <row r="210" spans="1:65" s="2" customFormat="1" ht="16.5" customHeight="1">
      <c r="A210" s="29"/>
      <c r="B210" s="147"/>
      <c r="C210" s="148" t="s">
        <v>492</v>
      </c>
      <c r="D210" s="148" t="s">
        <v>142</v>
      </c>
      <c r="E210" s="149" t="s">
        <v>2100</v>
      </c>
      <c r="F210" s="150" t="s">
        <v>2101</v>
      </c>
      <c r="G210" s="151" t="s">
        <v>250</v>
      </c>
      <c r="H210" s="152">
        <v>460</v>
      </c>
      <c r="I210" s="153"/>
      <c r="J210" s="154">
        <f t="shared" si="20"/>
        <v>0</v>
      </c>
      <c r="K210" s="155"/>
      <c r="L210" s="30"/>
      <c r="M210" s="156" t="s">
        <v>1</v>
      </c>
      <c r="N210" s="157" t="s">
        <v>39</v>
      </c>
      <c r="O210" s="58"/>
      <c r="P210" s="158">
        <f t="shared" si="21"/>
        <v>0</v>
      </c>
      <c r="Q210" s="158">
        <v>0</v>
      </c>
      <c r="R210" s="158">
        <f t="shared" si="22"/>
        <v>0</v>
      </c>
      <c r="S210" s="158">
        <v>0</v>
      </c>
      <c r="T210" s="159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400</v>
      </c>
      <c r="AT210" s="160" t="s">
        <v>142</v>
      </c>
      <c r="AU210" s="160" t="s">
        <v>82</v>
      </c>
      <c r="AY210" s="14" t="s">
        <v>140</v>
      </c>
      <c r="BE210" s="161">
        <f t="shared" si="24"/>
        <v>0</v>
      </c>
      <c r="BF210" s="161">
        <f t="shared" si="25"/>
        <v>0</v>
      </c>
      <c r="BG210" s="161">
        <f t="shared" si="26"/>
        <v>0</v>
      </c>
      <c r="BH210" s="161">
        <f t="shared" si="27"/>
        <v>0</v>
      </c>
      <c r="BI210" s="161">
        <f t="shared" si="28"/>
        <v>0</v>
      </c>
      <c r="BJ210" s="14" t="s">
        <v>82</v>
      </c>
      <c r="BK210" s="161">
        <f t="shared" si="29"/>
        <v>0</v>
      </c>
      <c r="BL210" s="14" t="s">
        <v>400</v>
      </c>
      <c r="BM210" s="160" t="s">
        <v>2102</v>
      </c>
    </row>
    <row r="211" spans="1:65" s="2" customFormat="1" ht="16.5" customHeight="1">
      <c r="A211" s="29"/>
      <c r="B211" s="147"/>
      <c r="C211" s="162" t="s">
        <v>496</v>
      </c>
      <c r="D211" s="162" t="s">
        <v>193</v>
      </c>
      <c r="E211" s="163" t="s">
        <v>2103</v>
      </c>
      <c r="F211" s="164" t="s">
        <v>2104</v>
      </c>
      <c r="G211" s="165" t="s">
        <v>250</v>
      </c>
      <c r="H211" s="166">
        <v>460</v>
      </c>
      <c r="I211" s="167"/>
      <c r="J211" s="168">
        <f t="shared" si="20"/>
        <v>0</v>
      </c>
      <c r="K211" s="169"/>
      <c r="L211" s="170"/>
      <c r="M211" s="171" t="s">
        <v>1</v>
      </c>
      <c r="N211" s="172" t="s">
        <v>39</v>
      </c>
      <c r="O211" s="58"/>
      <c r="P211" s="158">
        <f t="shared" si="21"/>
        <v>0</v>
      </c>
      <c r="Q211" s="158">
        <v>0</v>
      </c>
      <c r="R211" s="158">
        <f t="shared" si="22"/>
        <v>0</v>
      </c>
      <c r="S211" s="158">
        <v>0</v>
      </c>
      <c r="T211" s="159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1503</v>
      </c>
      <c r="AT211" s="160" t="s">
        <v>193</v>
      </c>
      <c r="AU211" s="160" t="s">
        <v>82</v>
      </c>
      <c r="AY211" s="14" t="s">
        <v>140</v>
      </c>
      <c r="BE211" s="161">
        <f t="shared" si="24"/>
        <v>0</v>
      </c>
      <c r="BF211" s="161">
        <f t="shared" si="25"/>
        <v>0</v>
      </c>
      <c r="BG211" s="161">
        <f t="shared" si="26"/>
        <v>0</v>
      </c>
      <c r="BH211" s="161">
        <f t="shared" si="27"/>
        <v>0</v>
      </c>
      <c r="BI211" s="161">
        <f t="shared" si="28"/>
        <v>0</v>
      </c>
      <c r="BJ211" s="14" t="s">
        <v>82</v>
      </c>
      <c r="BK211" s="161">
        <f t="shared" si="29"/>
        <v>0</v>
      </c>
      <c r="BL211" s="14" t="s">
        <v>400</v>
      </c>
      <c r="BM211" s="160" t="s">
        <v>2105</v>
      </c>
    </row>
    <row r="212" spans="1:65" s="2" customFormat="1" ht="24.15" customHeight="1">
      <c r="A212" s="29"/>
      <c r="B212" s="147"/>
      <c r="C212" s="148" t="s">
        <v>501</v>
      </c>
      <c r="D212" s="148" t="s">
        <v>142</v>
      </c>
      <c r="E212" s="149" t="s">
        <v>2106</v>
      </c>
      <c r="F212" s="150" t="s">
        <v>2107</v>
      </c>
      <c r="G212" s="151" t="s">
        <v>250</v>
      </c>
      <c r="H212" s="152">
        <v>70</v>
      </c>
      <c r="I212" s="153"/>
      <c r="J212" s="154">
        <f t="shared" si="20"/>
        <v>0</v>
      </c>
      <c r="K212" s="155"/>
      <c r="L212" s="30"/>
      <c r="M212" s="156" t="s">
        <v>1</v>
      </c>
      <c r="N212" s="157" t="s">
        <v>39</v>
      </c>
      <c r="O212" s="58"/>
      <c r="P212" s="158">
        <f t="shared" si="21"/>
        <v>0</v>
      </c>
      <c r="Q212" s="158">
        <v>0</v>
      </c>
      <c r="R212" s="158">
        <f t="shared" si="22"/>
        <v>0</v>
      </c>
      <c r="S212" s="158">
        <v>0</v>
      </c>
      <c r="T212" s="159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400</v>
      </c>
      <c r="AT212" s="160" t="s">
        <v>142</v>
      </c>
      <c r="AU212" s="160" t="s">
        <v>82</v>
      </c>
      <c r="AY212" s="14" t="s">
        <v>140</v>
      </c>
      <c r="BE212" s="161">
        <f t="shared" si="24"/>
        <v>0</v>
      </c>
      <c r="BF212" s="161">
        <f t="shared" si="25"/>
        <v>0</v>
      </c>
      <c r="BG212" s="161">
        <f t="shared" si="26"/>
        <v>0</v>
      </c>
      <c r="BH212" s="161">
        <f t="shared" si="27"/>
        <v>0</v>
      </c>
      <c r="BI212" s="161">
        <f t="shared" si="28"/>
        <v>0</v>
      </c>
      <c r="BJ212" s="14" t="s">
        <v>82</v>
      </c>
      <c r="BK212" s="161">
        <f t="shared" si="29"/>
        <v>0</v>
      </c>
      <c r="BL212" s="14" t="s">
        <v>400</v>
      </c>
      <c r="BM212" s="160" t="s">
        <v>2108</v>
      </c>
    </row>
    <row r="213" spans="1:65" s="2" customFormat="1" ht="16.5" customHeight="1">
      <c r="A213" s="29"/>
      <c r="B213" s="147"/>
      <c r="C213" s="162" t="s">
        <v>505</v>
      </c>
      <c r="D213" s="162" t="s">
        <v>193</v>
      </c>
      <c r="E213" s="163" t="s">
        <v>2109</v>
      </c>
      <c r="F213" s="164" t="s">
        <v>2110</v>
      </c>
      <c r="G213" s="165" t="s">
        <v>250</v>
      </c>
      <c r="H213" s="166">
        <v>70</v>
      </c>
      <c r="I213" s="167"/>
      <c r="J213" s="168">
        <f t="shared" si="20"/>
        <v>0</v>
      </c>
      <c r="K213" s="169"/>
      <c r="L213" s="170"/>
      <c r="M213" s="171" t="s">
        <v>1</v>
      </c>
      <c r="N213" s="172" t="s">
        <v>39</v>
      </c>
      <c r="O213" s="58"/>
      <c r="P213" s="158">
        <f t="shared" si="21"/>
        <v>0</v>
      </c>
      <c r="Q213" s="158">
        <v>0</v>
      </c>
      <c r="R213" s="158">
        <f t="shared" si="22"/>
        <v>0</v>
      </c>
      <c r="S213" s="158">
        <v>0</v>
      </c>
      <c r="T213" s="159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1503</v>
      </c>
      <c r="AT213" s="160" t="s">
        <v>193</v>
      </c>
      <c r="AU213" s="160" t="s">
        <v>82</v>
      </c>
      <c r="AY213" s="14" t="s">
        <v>140</v>
      </c>
      <c r="BE213" s="161">
        <f t="shared" si="24"/>
        <v>0</v>
      </c>
      <c r="BF213" s="161">
        <f t="shared" si="25"/>
        <v>0</v>
      </c>
      <c r="BG213" s="161">
        <f t="shared" si="26"/>
        <v>0</v>
      </c>
      <c r="BH213" s="161">
        <f t="shared" si="27"/>
        <v>0</v>
      </c>
      <c r="BI213" s="161">
        <f t="shared" si="28"/>
        <v>0</v>
      </c>
      <c r="BJ213" s="14" t="s">
        <v>82</v>
      </c>
      <c r="BK213" s="161">
        <f t="shared" si="29"/>
        <v>0</v>
      </c>
      <c r="BL213" s="14" t="s">
        <v>400</v>
      </c>
      <c r="BM213" s="160" t="s">
        <v>2111</v>
      </c>
    </row>
    <row r="214" spans="1:65" s="2" customFormat="1" ht="24.15" customHeight="1">
      <c r="A214" s="29"/>
      <c r="B214" s="147"/>
      <c r="C214" s="148" t="s">
        <v>509</v>
      </c>
      <c r="D214" s="148" t="s">
        <v>142</v>
      </c>
      <c r="E214" s="149" t="s">
        <v>2112</v>
      </c>
      <c r="F214" s="150" t="s">
        <v>2113</v>
      </c>
      <c r="G214" s="151" t="s">
        <v>250</v>
      </c>
      <c r="H214" s="152">
        <v>40</v>
      </c>
      <c r="I214" s="153"/>
      <c r="J214" s="154">
        <f t="shared" si="20"/>
        <v>0</v>
      </c>
      <c r="K214" s="155"/>
      <c r="L214" s="30"/>
      <c r="M214" s="156" t="s">
        <v>1</v>
      </c>
      <c r="N214" s="157" t="s">
        <v>39</v>
      </c>
      <c r="O214" s="58"/>
      <c r="P214" s="158">
        <f t="shared" si="21"/>
        <v>0</v>
      </c>
      <c r="Q214" s="158">
        <v>0</v>
      </c>
      <c r="R214" s="158">
        <f t="shared" si="22"/>
        <v>0</v>
      </c>
      <c r="S214" s="158">
        <v>0</v>
      </c>
      <c r="T214" s="159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400</v>
      </c>
      <c r="AT214" s="160" t="s">
        <v>142</v>
      </c>
      <c r="AU214" s="160" t="s">
        <v>82</v>
      </c>
      <c r="AY214" s="14" t="s">
        <v>140</v>
      </c>
      <c r="BE214" s="161">
        <f t="shared" si="24"/>
        <v>0</v>
      </c>
      <c r="BF214" s="161">
        <f t="shared" si="25"/>
        <v>0</v>
      </c>
      <c r="BG214" s="161">
        <f t="shared" si="26"/>
        <v>0</v>
      </c>
      <c r="BH214" s="161">
        <f t="shared" si="27"/>
        <v>0</v>
      </c>
      <c r="BI214" s="161">
        <f t="shared" si="28"/>
        <v>0</v>
      </c>
      <c r="BJ214" s="14" t="s">
        <v>82</v>
      </c>
      <c r="BK214" s="161">
        <f t="shared" si="29"/>
        <v>0</v>
      </c>
      <c r="BL214" s="14" t="s">
        <v>400</v>
      </c>
      <c r="BM214" s="160" t="s">
        <v>2114</v>
      </c>
    </row>
    <row r="215" spans="1:65" s="2" customFormat="1" ht="16.5" customHeight="1">
      <c r="A215" s="29"/>
      <c r="B215" s="147"/>
      <c r="C215" s="162" t="s">
        <v>513</v>
      </c>
      <c r="D215" s="162" t="s">
        <v>193</v>
      </c>
      <c r="E215" s="163" t="s">
        <v>2115</v>
      </c>
      <c r="F215" s="164" t="s">
        <v>2116</v>
      </c>
      <c r="G215" s="165" t="s">
        <v>250</v>
      </c>
      <c r="H215" s="166">
        <v>40</v>
      </c>
      <c r="I215" s="167"/>
      <c r="J215" s="168">
        <f t="shared" si="20"/>
        <v>0</v>
      </c>
      <c r="K215" s="169"/>
      <c r="L215" s="170"/>
      <c r="M215" s="171" t="s">
        <v>1</v>
      </c>
      <c r="N215" s="172" t="s">
        <v>39</v>
      </c>
      <c r="O215" s="58"/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1503</v>
      </c>
      <c r="AT215" s="160" t="s">
        <v>193</v>
      </c>
      <c r="AU215" s="160" t="s">
        <v>82</v>
      </c>
      <c r="AY215" s="14" t="s">
        <v>140</v>
      </c>
      <c r="BE215" s="161">
        <f t="shared" si="24"/>
        <v>0</v>
      </c>
      <c r="BF215" s="161">
        <f t="shared" si="25"/>
        <v>0</v>
      </c>
      <c r="BG215" s="161">
        <f t="shared" si="26"/>
        <v>0</v>
      </c>
      <c r="BH215" s="161">
        <f t="shared" si="27"/>
        <v>0</v>
      </c>
      <c r="BI215" s="161">
        <f t="shared" si="28"/>
        <v>0</v>
      </c>
      <c r="BJ215" s="14" t="s">
        <v>82</v>
      </c>
      <c r="BK215" s="161">
        <f t="shared" si="29"/>
        <v>0</v>
      </c>
      <c r="BL215" s="14" t="s">
        <v>400</v>
      </c>
      <c r="BM215" s="160" t="s">
        <v>2117</v>
      </c>
    </row>
    <row r="216" spans="1:65" s="2" customFormat="1" ht="24.15" customHeight="1">
      <c r="A216" s="29"/>
      <c r="B216" s="147"/>
      <c r="C216" s="148" t="s">
        <v>517</v>
      </c>
      <c r="D216" s="148" t="s">
        <v>142</v>
      </c>
      <c r="E216" s="149" t="s">
        <v>2118</v>
      </c>
      <c r="F216" s="150" t="s">
        <v>2119</v>
      </c>
      <c r="G216" s="151" t="s">
        <v>250</v>
      </c>
      <c r="H216" s="152">
        <v>80</v>
      </c>
      <c r="I216" s="153"/>
      <c r="J216" s="154">
        <f t="shared" si="20"/>
        <v>0</v>
      </c>
      <c r="K216" s="155"/>
      <c r="L216" s="30"/>
      <c r="M216" s="156" t="s">
        <v>1</v>
      </c>
      <c r="N216" s="157" t="s">
        <v>39</v>
      </c>
      <c r="O216" s="58"/>
      <c r="P216" s="158">
        <f t="shared" si="21"/>
        <v>0</v>
      </c>
      <c r="Q216" s="158">
        <v>0</v>
      </c>
      <c r="R216" s="158">
        <f t="shared" si="22"/>
        <v>0</v>
      </c>
      <c r="S216" s="158">
        <v>0</v>
      </c>
      <c r="T216" s="159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400</v>
      </c>
      <c r="AT216" s="160" t="s">
        <v>142</v>
      </c>
      <c r="AU216" s="160" t="s">
        <v>82</v>
      </c>
      <c r="AY216" s="14" t="s">
        <v>140</v>
      </c>
      <c r="BE216" s="161">
        <f t="shared" si="24"/>
        <v>0</v>
      </c>
      <c r="BF216" s="161">
        <f t="shared" si="25"/>
        <v>0</v>
      </c>
      <c r="BG216" s="161">
        <f t="shared" si="26"/>
        <v>0</v>
      </c>
      <c r="BH216" s="161">
        <f t="shared" si="27"/>
        <v>0</v>
      </c>
      <c r="BI216" s="161">
        <f t="shared" si="28"/>
        <v>0</v>
      </c>
      <c r="BJ216" s="14" t="s">
        <v>82</v>
      </c>
      <c r="BK216" s="161">
        <f t="shared" si="29"/>
        <v>0</v>
      </c>
      <c r="BL216" s="14" t="s">
        <v>400</v>
      </c>
      <c r="BM216" s="160" t="s">
        <v>2120</v>
      </c>
    </row>
    <row r="217" spans="1:65" s="2" customFormat="1" ht="16.5" customHeight="1">
      <c r="A217" s="29"/>
      <c r="B217" s="147"/>
      <c r="C217" s="162" t="s">
        <v>521</v>
      </c>
      <c r="D217" s="162" t="s">
        <v>193</v>
      </c>
      <c r="E217" s="163" t="s">
        <v>2121</v>
      </c>
      <c r="F217" s="164" t="s">
        <v>2122</v>
      </c>
      <c r="G217" s="165" t="s">
        <v>250</v>
      </c>
      <c r="H217" s="166">
        <v>80</v>
      </c>
      <c r="I217" s="167"/>
      <c r="J217" s="168">
        <f t="shared" si="20"/>
        <v>0</v>
      </c>
      <c r="K217" s="169"/>
      <c r="L217" s="170"/>
      <c r="M217" s="171" t="s">
        <v>1</v>
      </c>
      <c r="N217" s="172" t="s">
        <v>39</v>
      </c>
      <c r="O217" s="58"/>
      <c r="P217" s="158">
        <f t="shared" si="21"/>
        <v>0</v>
      </c>
      <c r="Q217" s="158">
        <v>0</v>
      </c>
      <c r="R217" s="158">
        <f t="shared" si="22"/>
        <v>0</v>
      </c>
      <c r="S217" s="158">
        <v>0</v>
      </c>
      <c r="T217" s="159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1503</v>
      </c>
      <c r="AT217" s="160" t="s">
        <v>193</v>
      </c>
      <c r="AU217" s="160" t="s">
        <v>82</v>
      </c>
      <c r="AY217" s="14" t="s">
        <v>140</v>
      </c>
      <c r="BE217" s="161">
        <f t="shared" si="24"/>
        <v>0</v>
      </c>
      <c r="BF217" s="161">
        <f t="shared" si="25"/>
        <v>0</v>
      </c>
      <c r="BG217" s="161">
        <f t="shared" si="26"/>
        <v>0</v>
      </c>
      <c r="BH217" s="161">
        <f t="shared" si="27"/>
        <v>0</v>
      </c>
      <c r="BI217" s="161">
        <f t="shared" si="28"/>
        <v>0</v>
      </c>
      <c r="BJ217" s="14" t="s">
        <v>82</v>
      </c>
      <c r="BK217" s="161">
        <f t="shared" si="29"/>
        <v>0</v>
      </c>
      <c r="BL217" s="14" t="s">
        <v>400</v>
      </c>
      <c r="BM217" s="160" t="s">
        <v>2123</v>
      </c>
    </row>
    <row r="218" spans="1:65" s="2" customFormat="1" ht="24.15" customHeight="1">
      <c r="A218" s="29"/>
      <c r="B218" s="147"/>
      <c r="C218" s="148" t="s">
        <v>525</v>
      </c>
      <c r="D218" s="148" t="s">
        <v>142</v>
      </c>
      <c r="E218" s="149" t="s">
        <v>2124</v>
      </c>
      <c r="F218" s="150" t="s">
        <v>2125</v>
      </c>
      <c r="G218" s="151" t="s">
        <v>267</v>
      </c>
      <c r="H218" s="152">
        <v>200</v>
      </c>
      <c r="I218" s="153"/>
      <c r="J218" s="154">
        <f t="shared" si="20"/>
        <v>0</v>
      </c>
      <c r="K218" s="155"/>
      <c r="L218" s="30"/>
      <c r="M218" s="156" t="s">
        <v>1</v>
      </c>
      <c r="N218" s="157" t="s">
        <v>39</v>
      </c>
      <c r="O218" s="58"/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400</v>
      </c>
      <c r="AT218" s="160" t="s">
        <v>142</v>
      </c>
      <c r="AU218" s="160" t="s">
        <v>82</v>
      </c>
      <c r="AY218" s="14" t="s">
        <v>140</v>
      </c>
      <c r="BE218" s="161">
        <f t="shared" si="24"/>
        <v>0</v>
      </c>
      <c r="BF218" s="161">
        <f t="shared" si="25"/>
        <v>0</v>
      </c>
      <c r="BG218" s="161">
        <f t="shared" si="26"/>
        <v>0</v>
      </c>
      <c r="BH218" s="161">
        <f t="shared" si="27"/>
        <v>0</v>
      </c>
      <c r="BI218" s="161">
        <f t="shared" si="28"/>
        <v>0</v>
      </c>
      <c r="BJ218" s="14" t="s">
        <v>82</v>
      </c>
      <c r="BK218" s="161">
        <f t="shared" si="29"/>
        <v>0</v>
      </c>
      <c r="BL218" s="14" t="s">
        <v>400</v>
      </c>
      <c r="BM218" s="160" t="s">
        <v>2126</v>
      </c>
    </row>
    <row r="219" spans="1:65" s="2" customFormat="1" ht="16.5" customHeight="1">
      <c r="A219" s="29"/>
      <c r="B219" s="147"/>
      <c r="C219" s="162" t="s">
        <v>529</v>
      </c>
      <c r="D219" s="162" t="s">
        <v>193</v>
      </c>
      <c r="E219" s="163" t="s">
        <v>2127</v>
      </c>
      <c r="F219" s="164" t="s">
        <v>2128</v>
      </c>
      <c r="G219" s="165" t="s">
        <v>267</v>
      </c>
      <c r="H219" s="166">
        <v>200</v>
      </c>
      <c r="I219" s="167"/>
      <c r="J219" s="168">
        <f t="shared" si="20"/>
        <v>0</v>
      </c>
      <c r="K219" s="169"/>
      <c r="L219" s="170"/>
      <c r="M219" s="171" t="s">
        <v>1</v>
      </c>
      <c r="N219" s="172" t="s">
        <v>39</v>
      </c>
      <c r="O219" s="58"/>
      <c r="P219" s="158">
        <f t="shared" si="21"/>
        <v>0</v>
      </c>
      <c r="Q219" s="158">
        <v>0</v>
      </c>
      <c r="R219" s="158">
        <f t="shared" si="22"/>
        <v>0</v>
      </c>
      <c r="S219" s="158">
        <v>0</v>
      </c>
      <c r="T219" s="159">
        <f t="shared" si="2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0" t="s">
        <v>1503</v>
      </c>
      <c r="AT219" s="160" t="s">
        <v>193</v>
      </c>
      <c r="AU219" s="160" t="s">
        <v>82</v>
      </c>
      <c r="AY219" s="14" t="s">
        <v>140</v>
      </c>
      <c r="BE219" s="161">
        <f t="shared" si="24"/>
        <v>0</v>
      </c>
      <c r="BF219" s="161">
        <f t="shared" si="25"/>
        <v>0</v>
      </c>
      <c r="BG219" s="161">
        <f t="shared" si="26"/>
        <v>0</v>
      </c>
      <c r="BH219" s="161">
        <f t="shared" si="27"/>
        <v>0</v>
      </c>
      <c r="BI219" s="161">
        <f t="shared" si="28"/>
        <v>0</v>
      </c>
      <c r="BJ219" s="14" t="s">
        <v>82</v>
      </c>
      <c r="BK219" s="161">
        <f t="shared" si="29"/>
        <v>0</v>
      </c>
      <c r="BL219" s="14" t="s">
        <v>400</v>
      </c>
      <c r="BM219" s="160" t="s">
        <v>2129</v>
      </c>
    </row>
    <row r="220" spans="1:65" s="2" customFormat="1" ht="16.5" customHeight="1">
      <c r="A220" s="29"/>
      <c r="B220" s="147"/>
      <c r="C220" s="148" t="s">
        <v>533</v>
      </c>
      <c r="D220" s="148" t="s">
        <v>142</v>
      </c>
      <c r="E220" s="149" t="s">
        <v>2130</v>
      </c>
      <c r="F220" s="150" t="s">
        <v>2131</v>
      </c>
      <c r="G220" s="151" t="s">
        <v>678</v>
      </c>
      <c r="H220" s="173"/>
      <c r="I220" s="153"/>
      <c r="J220" s="154">
        <f t="shared" ref="J220:J221" si="30">ROUND(I220*H220,2)</f>
        <v>0</v>
      </c>
      <c r="K220" s="155"/>
      <c r="L220" s="30"/>
      <c r="M220" s="156" t="s">
        <v>1</v>
      </c>
      <c r="N220" s="157" t="s">
        <v>39</v>
      </c>
      <c r="O220" s="58"/>
      <c r="P220" s="158">
        <f t="shared" ref="P220:P221" si="31">O220*H220</f>
        <v>0</v>
      </c>
      <c r="Q220" s="158">
        <v>0</v>
      </c>
      <c r="R220" s="158">
        <f t="shared" ref="R220:R221" si="32">Q220*H220</f>
        <v>0</v>
      </c>
      <c r="S220" s="158">
        <v>0</v>
      </c>
      <c r="T220" s="159">
        <f t="shared" ref="T220:T221" si="33"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663</v>
      </c>
      <c r="AT220" s="160" t="s">
        <v>142</v>
      </c>
      <c r="AU220" s="160" t="s">
        <v>82</v>
      </c>
      <c r="AY220" s="14" t="s">
        <v>140</v>
      </c>
      <c r="BE220" s="161">
        <f t="shared" si="24"/>
        <v>0</v>
      </c>
      <c r="BF220" s="161">
        <f t="shared" si="25"/>
        <v>0</v>
      </c>
      <c r="BG220" s="161">
        <f t="shared" si="26"/>
        <v>0</v>
      </c>
      <c r="BH220" s="161">
        <f t="shared" si="27"/>
        <v>0</v>
      </c>
      <c r="BI220" s="161">
        <f t="shared" si="28"/>
        <v>0</v>
      </c>
      <c r="BJ220" s="14" t="s">
        <v>82</v>
      </c>
      <c r="BK220" s="161">
        <f t="shared" si="29"/>
        <v>0</v>
      </c>
      <c r="BL220" s="14" t="s">
        <v>663</v>
      </c>
      <c r="BM220" s="160" t="s">
        <v>2132</v>
      </c>
    </row>
    <row r="221" spans="1:65" s="2" customFormat="1" ht="16.5" customHeight="1">
      <c r="A221" s="29"/>
      <c r="B221" s="147"/>
      <c r="C221" s="148" t="s">
        <v>537</v>
      </c>
      <c r="D221" s="148" t="s">
        <v>142</v>
      </c>
      <c r="E221" s="149" t="s">
        <v>2133</v>
      </c>
      <c r="F221" s="150" t="s">
        <v>2134</v>
      </c>
      <c r="G221" s="151" t="s">
        <v>678</v>
      </c>
      <c r="H221" s="173"/>
      <c r="I221" s="153"/>
      <c r="J221" s="154">
        <f t="shared" si="30"/>
        <v>0</v>
      </c>
      <c r="K221" s="155"/>
      <c r="L221" s="30"/>
      <c r="M221" s="156" t="s">
        <v>1</v>
      </c>
      <c r="N221" s="157" t="s">
        <v>39</v>
      </c>
      <c r="O221" s="58"/>
      <c r="P221" s="158">
        <f t="shared" si="31"/>
        <v>0</v>
      </c>
      <c r="Q221" s="158">
        <v>0</v>
      </c>
      <c r="R221" s="158">
        <f t="shared" si="32"/>
        <v>0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400</v>
      </c>
      <c r="AT221" s="160" t="s">
        <v>142</v>
      </c>
      <c r="AU221" s="160" t="s">
        <v>82</v>
      </c>
      <c r="AY221" s="14" t="s">
        <v>140</v>
      </c>
      <c r="BE221" s="161">
        <f t="shared" si="24"/>
        <v>0</v>
      </c>
      <c r="BF221" s="161">
        <f t="shared" si="25"/>
        <v>0</v>
      </c>
      <c r="BG221" s="161">
        <f t="shared" si="26"/>
        <v>0</v>
      </c>
      <c r="BH221" s="161">
        <f t="shared" si="27"/>
        <v>0</v>
      </c>
      <c r="BI221" s="161">
        <f t="shared" si="28"/>
        <v>0</v>
      </c>
      <c r="BJ221" s="14" t="s">
        <v>82</v>
      </c>
      <c r="BK221" s="161">
        <f t="shared" si="29"/>
        <v>0</v>
      </c>
      <c r="BL221" s="14" t="s">
        <v>400</v>
      </c>
      <c r="BM221" s="160" t="s">
        <v>2135</v>
      </c>
    </row>
    <row r="222" spans="1:65" s="12" customFormat="1" ht="22.8" customHeight="1">
      <c r="B222" s="134"/>
      <c r="D222" s="135" t="s">
        <v>72</v>
      </c>
      <c r="E222" s="145" t="s">
        <v>1496</v>
      </c>
      <c r="F222" s="145" t="s">
        <v>1497</v>
      </c>
      <c r="I222" s="137"/>
      <c r="J222" s="146">
        <f>BK222</f>
        <v>0</v>
      </c>
      <c r="L222" s="134"/>
      <c r="M222" s="139"/>
      <c r="N222" s="140"/>
      <c r="O222" s="140"/>
      <c r="P222" s="141">
        <f>SUM(P223:P230)</f>
        <v>0</v>
      </c>
      <c r="Q222" s="140"/>
      <c r="R222" s="141">
        <f>SUM(R223:R230)</f>
        <v>1.8900000000000001</v>
      </c>
      <c r="S222" s="140"/>
      <c r="T222" s="142">
        <f>SUM(T223:T230)</f>
        <v>0</v>
      </c>
      <c r="AR222" s="135" t="s">
        <v>85</v>
      </c>
      <c r="AT222" s="143" t="s">
        <v>72</v>
      </c>
      <c r="AU222" s="143" t="s">
        <v>78</v>
      </c>
      <c r="AY222" s="135" t="s">
        <v>140</v>
      </c>
      <c r="BK222" s="144">
        <f>SUM(BK223:BK230)</f>
        <v>0</v>
      </c>
    </row>
    <row r="223" spans="1:65" s="2" customFormat="1" ht="16.5" customHeight="1">
      <c r="A223" s="29"/>
      <c r="B223" s="147"/>
      <c r="C223" s="148" t="s">
        <v>541</v>
      </c>
      <c r="D223" s="148" t="s">
        <v>142</v>
      </c>
      <c r="E223" s="149" t="s">
        <v>2136</v>
      </c>
      <c r="F223" s="150" t="s">
        <v>2137</v>
      </c>
      <c r="G223" s="151" t="s">
        <v>209</v>
      </c>
      <c r="H223" s="152">
        <v>5</v>
      </c>
      <c r="I223" s="153"/>
      <c r="J223" s="154">
        <f t="shared" ref="J223:J230" si="34">ROUND(I223*H223,2)</f>
        <v>0</v>
      </c>
      <c r="K223" s="155"/>
      <c r="L223" s="30"/>
      <c r="M223" s="156" t="s">
        <v>1</v>
      </c>
      <c r="N223" s="157" t="s">
        <v>39</v>
      </c>
      <c r="O223" s="58"/>
      <c r="P223" s="158">
        <f t="shared" ref="P223:P230" si="35">O223*H223</f>
        <v>0</v>
      </c>
      <c r="Q223" s="158">
        <v>0</v>
      </c>
      <c r="R223" s="158">
        <f t="shared" ref="R223:R230" si="36">Q223*H223</f>
        <v>0</v>
      </c>
      <c r="S223" s="158">
        <v>0</v>
      </c>
      <c r="T223" s="159">
        <f t="shared" ref="T223:T230" si="37"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400</v>
      </c>
      <c r="AT223" s="160" t="s">
        <v>142</v>
      </c>
      <c r="AU223" s="160" t="s">
        <v>82</v>
      </c>
      <c r="AY223" s="14" t="s">
        <v>140</v>
      </c>
      <c r="BE223" s="161">
        <f t="shared" ref="BE223:BE230" si="38">IF(N223="základná",J223,0)</f>
        <v>0</v>
      </c>
      <c r="BF223" s="161">
        <f t="shared" ref="BF223:BF230" si="39">IF(N223="znížená",J223,0)</f>
        <v>0</v>
      </c>
      <c r="BG223" s="161">
        <f t="shared" ref="BG223:BG230" si="40">IF(N223="zákl. prenesená",J223,0)</f>
        <v>0</v>
      </c>
      <c r="BH223" s="161">
        <f t="shared" ref="BH223:BH230" si="41">IF(N223="zníž. prenesená",J223,0)</f>
        <v>0</v>
      </c>
      <c r="BI223" s="161">
        <f t="shared" ref="BI223:BI230" si="42">IF(N223="nulová",J223,0)</f>
        <v>0</v>
      </c>
      <c r="BJ223" s="14" t="s">
        <v>82</v>
      </c>
      <c r="BK223" s="161">
        <f t="shared" ref="BK223:BK230" si="43">ROUND(I223*H223,2)</f>
        <v>0</v>
      </c>
      <c r="BL223" s="14" t="s">
        <v>400</v>
      </c>
      <c r="BM223" s="160" t="s">
        <v>2138</v>
      </c>
    </row>
    <row r="224" spans="1:65" s="2" customFormat="1" ht="24.15" customHeight="1">
      <c r="A224" s="29"/>
      <c r="B224" s="147"/>
      <c r="C224" s="148" t="s">
        <v>545</v>
      </c>
      <c r="D224" s="148" t="s">
        <v>142</v>
      </c>
      <c r="E224" s="149" t="s">
        <v>2139</v>
      </c>
      <c r="F224" s="150" t="s">
        <v>2140</v>
      </c>
      <c r="G224" s="151" t="s">
        <v>250</v>
      </c>
      <c r="H224" s="152">
        <v>120</v>
      </c>
      <c r="I224" s="153"/>
      <c r="J224" s="154">
        <f t="shared" si="34"/>
        <v>0</v>
      </c>
      <c r="K224" s="155"/>
      <c r="L224" s="30"/>
      <c r="M224" s="156" t="s">
        <v>1</v>
      </c>
      <c r="N224" s="157" t="s">
        <v>39</v>
      </c>
      <c r="O224" s="58"/>
      <c r="P224" s="158">
        <f t="shared" si="35"/>
        <v>0</v>
      </c>
      <c r="Q224" s="158">
        <v>0</v>
      </c>
      <c r="R224" s="158">
        <f t="shared" si="36"/>
        <v>0</v>
      </c>
      <c r="S224" s="158">
        <v>0</v>
      </c>
      <c r="T224" s="159">
        <f t="shared" si="37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400</v>
      </c>
      <c r="AT224" s="160" t="s">
        <v>142</v>
      </c>
      <c r="AU224" s="160" t="s">
        <v>82</v>
      </c>
      <c r="AY224" s="14" t="s">
        <v>140</v>
      </c>
      <c r="BE224" s="161">
        <f t="shared" si="38"/>
        <v>0</v>
      </c>
      <c r="BF224" s="161">
        <f t="shared" si="39"/>
        <v>0</v>
      </c>
      <c r="BG224" s="161">
        <f t="shared" si="40"/>
        <v>0</v>
      </c>
      <c r="BH224" s="161">
        <f t="shared" si="41"/>
        <v>0</v>
      </c>
      <c r="BI224" s="161">
        <f t="shared" si="42"/>
        <v>0</v>
      </c>
      <c r="BJ224" s="14" t="s">
        <v>82</v>
      </c>
      <c r="BK224" s="161">
        <f t="shared" si="43"/>
        <v>0</v>
      </c>
      <c r="BL224" s="14" t="s">
        <v>400</v>
      </c>
      <c r="BM224" s="160" t="s">
        <v>2141</v>
      </c>
    </row>
    <row r="225" spans="1:65" s="2" customFormat="1" ht="24.15" customHeight="1">
      <c r="A225" s="29"/>
      <c r="B225" s="147"/>
      <c r="C225" s="148" t="s">
        <v>549</v>
      </c>
      <c r="D225" s="148" t="s">
        <v>142</v>
      </c>
      <c r="E225" s="149" t="s">
        <v>2142</v>
      </c>
      <c r="F225" s="150" t="s">
        <v>2143</v>
      </c>
      <c r="G225" s="151" t="s">
        <v>250</v>
      </c>
      <c r="H225" s="152">
        <v>60</v>
      </c>
      <c r="I225" s="153"/>
      <c r="J225" s="154">
        <f t="shared" si="34"/>
        <v>0</v>
      </c>
      <c r="K225" s="155"/>
      <c r="L225" s="30"/>
      <c r="M225" s="156" t="s">
        <v>1</v>
      </c>
      <c r="N225" s="157" t="s">
        <v>39</v>
      </c>
      <c r="O225" s="58"/>
      <c r="P225" s="158">
        <f t="shared" si="35"/>
        <v>0</v>
      </c>
      <c r="Q225" s="158">
        <v>0</v>
      </c>
      <c r="R225" s="158">
        <f t="shared" si="36"/>
        <v>0</v>
      </c>
      <c r="S225" s="158">
        <v>0</v>
      </c>
      <c r="T225" s="159">
        <f t="shared" si="37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400</v>
      </c>
      <c r="AT225" s="160" t="s">
        <v>142</v>
      </c>
      <c r="AU225" s="160" t="s">
        <v>82</v>
      </c>
      <c r="AY225" s="14" t="s">
        <v>140</v>
      </c>
      <c r="BE225" s="161">
        <f t="shared" si="38"/>
        <v>0</v>
      </c>
      <c r="BF225" s="161">
        <f t="shared" si="39"/>
        <v>0</v>
      </c>
      <c r="BG225" s="161">
        <f t="shared" si="40"/>
        <v>0</v>
      </c>
      <c r="BH225" s="161">
        <f t="shared" si="41"/>
        <v>0</v>
      </c>
      <c r="BI225" s="161">
        <f t="shared" si="42"/>
        <v>0</v>
      </c>
      <c r="BJ225" s="14" t="s">
        <v>82</v>
      </c>
      <c r="BK225" s="161">
        <f t="shared" si="43"/>
        <v>0</v>
      </c>
      <c r="BL225" s="14" t="s">
        <v>400</v>
      </c>
      <c r="BM225" s="160" t="s">
        <v>2144</v>
      </c>
    </row>
    <row r="226" spans="1:65" s="2" customFormat="1" ht="33" customHeight="1">
      <c r="A226" s="29"/>
      <c r="B226" s="147"/>
      <c r="C226" s="148" t="s">
        <v>553</v>
      </c>
      <c r="D226" s="148" t="s">
        <v>142</v>
      </c>
      <c r="E226" s="149" t="s">
        <v>2145</v>
      </c>
      <c r="F226" s="150" t="s">
        <v>2146</v>
      </c>
      <c r="G226" s="151" t="s">
        <v>250</v>
      </c>
      <c r="H226" s="152">
        <v>60</v>
      </c>
      <c r="I226" s="153"/>
      <c r="J226" s="154">
        <f t="shared" si="34"/>
        <v>0</v>
      </c>
      <c r="K226" s="155"/>
      <c r="L226" s="30"/>
      <c r="M226" s="156" t="s">
        <v>1</v>
      </c>
      <c r="N226" s="157" t="s">
        <v>39</v>
      </c>
      <c r="O226" s="58"/>
      <c r="P226" s="158">
        <f t="shared" si="35"/>
        <v>0</v>
      </c>
      <c r="Q226" s="158">
        <v>0</v>
      </c>
      <c r="R226" s="158">
        <f t="shared" si="36"/>
        <v>0</v>
      </c>
      <c r="S226" s="158">
        <v>0</v>
      </c>
      <c r="T226" s="159">
        <f t="shared" si="37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400</v>
      </c>
      <c r="AT226" s="160" t="s">
        <v>142</v>
      </c>
      <c r="AU226" s="160" t="s">
        <v>82</v>
      </c>
      <c r="AY226" s="14" t="s">
        <v>140</v>
      </c>
      <c r="BE226" s="161">
        <f t="shared" si="38"/>
        <v>0</v>
      </c>
      <c r="BF226" s="161">
        <f t="shared" si="39"/>
        <v>0</v>
      </c>
      <c r="BG226" s="161">
        <f t="shared" si="40"/>
        <v>0</v>
      </c>
      <c r="BH226" s="161">
        <f t="shared" si="41"/>
        <v>0</v>
      </c>
      <c r="BI226" s="161">
        <f t="shared" si="42"/>
        <v>0</v>
      </c>
      <c r="BJ226" s="14" t="s">
        <v>82</v>
      </c>
      <c r="BK226" s="161">
        <f t="shared" si="43"/>
        <v>0</v>
      </c>
      <c r="BL226" s="14" t="s">
        <v>400</v>
      </c>
      <c r="BM226" s="160" t="s">
        <v>2147</v>
      </c>
    </row>
    <row r="227" spans="1:65" s="2" customFormat="1" ht="16.5" customHeight="1">
      <c r="A227" s="29"/>
      <c r="B227" s="147"/>
      <c r="C227" s="162" t="s">
        <v>557</v>
      </c>
      <c r="D227" s="162" t="s">
        <v>193</v>
      </c>
      <c r="E227" s="163" t="s">
        <v>2148</v>
      </c>
      <c r="F227" s="164" t="s">
        <v>2149</v>
      </c>
      <c r="G227" s="165" t="s">
        <v>186</v>
      </c>
      <c r="H227" s="166">
        <v>1.05</v>
      </c>
      <c r="I227" s="167"/>
      <c r="J227" s="168">
        <f t="shared" si="34"/>
        <v>0</v>
      </c>
      <c r="K227" s="169"/>
      <c r="L227" s="170"/>
      <c r="M227" s="171" t="s">
        <v>1</v>
      </c>
      <c r="N227" s="172" t="s">
        <v>39</v>
      </c>
      <c r="O227" s="58"/>
      <c r="P227" s="158">
        <f t="shared" si="35"/>
        <v>0</v>
      </c>
      <c r="Q227" s="158">
        <v>1</v>
      </c>
      <c r="R227" s="158">
        <f t="shared" si="36"/>
        <v>1.05</v>
      </c>
      <c r="S227" s="158">
        <v>0</v>
      </c>
      <c r="T227" s="159">
        <f t="shared" si="37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1503</v>
      </c>
      <c r="AT227" s="160" t="s">
        <v>193</v>
      </c>
      <c r="AU227" s="160" t="s">
        <v>82</v>
      </c>
      <c r="AY227" s="14" t="s">
        <v>140</v>
      </c>
      <c r="BE227" s="161">
        <f t="shared" si="38"/>
        <v>0</v>
      </c>
      <c r="BF227" s="161">
        <f t="shared" si="39"/>
        <v>0</v>
      </c>
      <c r="BG227" s="161">
        <f t="shared" si="40"/>
        <v>0</v>
      </c>
      <c r="BH227" s="161">
        <f t="shared" si="41"/>
        <v>0</v>
      </c>
      <c r="BI227" s="161">
        <f t="shared" si="42"/>
        <v>0</v>
      </c>
      <c r="BJ227" s="14" t="s">
        <v>82</v>
      </c>
      <c r="BK227" s="161">
        <f t="shared" si="43"/>
        <v>0</v>
      </c>
      <c r="BL227" s="14" t="s">
        <v>400</v>
      </c>
      <c r="BM227" s="160" t="s">
        <v>2150</v>
      </c>
    </row>
    <row r="228" spans="1:65" s="2" customFormat="1" ht="16.5" customHeight="1">
      <c r="A228" s="29"/>
      <c r="B228" s="147"/>
      <c r="C228" s="162" t="s">
        <v>561</v>
      </c>
      <c r="D228" s="162" t="s">
        <v>193</v>
      </c>
      <c r="E228" s="163" t="s">
        <v>2151</v>
      </c>
      <c r="F228" s="164" t="s">
        <v>2152</v>
      </c>
      <c r="G228" s="165" t="s">
        <v>2153</v>
      </c>
      <c r="H228" s="166">
        <v>0.2</v>
      </c>
      <c r="I228" s="167"/>
      <c r="J228" s="168">
        <f t="shared" si="34"/>
        <v>0</v>
      </c>
      <c r="K228" s="169"/>
      <c r="L228" s="170"/>
      <c r="M228" s="171" t="s">
        <v>1</v>
      </c>
      <c r="N228" s="172" t="s">
        <v>39</v>
      </c>
      <c r="O228" s="58"/>
      <c r="P228" s="158">
        <f t="shared" si="35"/>
        <v>0</v>
      </c>
      <c r="Q228" s="158">
        <v>4.2</v>
      </c>
      <c r="R228" s="158">
        <f t="shared" si="36"/>
        <v>0.84000000000000008</v>
      </c>
      <c r="S228" s="158">
        <v>0</v>
      </c>
      <c r="T228" s="159">
        <f t="shared" si="37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1503</v>
      </c>
      <c r="AT228" s="160" t="s">
        <v>193</v>
      </c>
      <c r="AU228" s="160" t="s">
        <v>82</v>
      </c>
      <c r="AY228" s="14" t="s">
        <v>140</v>
      </c>
      <c r="BE228" s="161">
        <f t="shared" si="38"/>
        <v>0</v>
      </c>
      <c r="BF228" s="161">
        <f t="shared" si="39"/>
        <v>0</v>
      </c>
      <c r="BG228" s="161">
        <f t="shared" si="40"/>
        <v>0</v>
      </c>
      <c r="BH228" s="161">
        <f t="shared" si="41"/>
        <v>0</v>
      </c>
      <c r="BI228" s="161">
        <f t="shared" si="42"/>
        <v>0</v>
      </c>
      <c r="BJ228" s="14" t="s">
        <v>82</v>
      </c>
      <c r="BK228" s="161">
        <f t="shared" si="43"/>
        <v>0</v>
      </c>
      <c r="BL228" s="14" t="s">
        <v>400</v>
      </c>
      <c r="BM228" s="160" t="s">
        <v>2154</v>
      </c>
    </row>
    <row r="229" spans="1:65" s="2" customFormat="1" ht="33" customHeight="1">
      <c r="A229" s="29"/>
      <c r="B229" s="147"/>
      <c r="C229" s="148" t="s">
        <v>565</v>
      </c>
      <c r="D229" s="148" t="s">
        <v>142</v>
      </c>
      <c r="E229" s="149" t="s">
        <v>2155</v>
      </c>
      <c r="F229" s="150" t="s">
        <v>2156</v>
      </c>
      <c r="G229" s="151" t="s">
        <v>250</v>
      </c>
      <c r="H229" s="152">
        <v>120</v>
      </c>
      <c r="I229" s="153"/>
      <c r="J229" s="154">
        <f t="shared" si="34"/>
        <v>0</v>
      </c>
      <c r="K229" s="155"/>
      <c r="L229" s="30"/>
      <c r="M229" s="156" t="s">
        <v>1</v>
      </c>
      <c r="N229" s="157" t="s">
        <v>39</v>
      </c>
      <c r="O229" s="58"/>
      <c r="P229" s="158">
        <f t="shared" si="35"/>
        <v>0</v>
      </c>
      <c r="Q229" s="158">
        <v>0</v>
      </c>
      <c r="R229" s="158">
        <f t="shared" si="36"/>
        <v>0</v>
      </c>
      <c r="S229" s="158">
        <v>0</v>
      </c>
      <c r="T229" s="159">
        <f t="shared" si="37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400</v>
      </c>
      <c r="AT229" s="160" t="s">
        <v>142</v>
      </c>
      <c r="AU229" s="160" t="s">
        <v>82</v>
      </c>
      <c r="AY229" s="14" t="s">
        <v>140</v>
      </c>
      <c r="BE229" s="161">
        <f t="shared" si="38"/>
        <v>0</v>
      </c>
      <c r="BF229" s="161">
        <f t="shared" si="39"/>
        <v>0</v>
      </c>
      <c r="BG229" s="161">
        <f t="shared" si="40"/>
        <v>0</v>
      </c>
      <c r="BH229" s="161">
        <f t="shared" si="41"/>
        <v>0</v>
      </c>
      <c r="BI229" s="161">
        <f t="shared" si="42"/>
        <v>0</v>
      </c>
      <c r="BJ229" s="14" t="s">
        <v>82</v>
      </c>
      <c r="BK229" s="161">
        <f t="shared" si="43"/>
        <v>0</v>
      </c>
      <c r="BL229" s="14" t="s">
        <v>400</v>
      </c>
      <c r="BM229" s="160" t="s">
        <v>2157</v>
      </c>
    </row>
    <row r="230" spans="1:65" s="2" customFormat="1" ht="33" customHeight="1">
      <c r="A230" s="29"/>
      <c r="B230" s="147"/>
      <c r="C230" s="148" t="s">
        <v>569</v>
      </c>
      <c r="D230" s="148" t="s">
        <v>142</v>
      </c>
      <c r="E230" s="149" t="s">
        <v>2158</v>
      </c>
      <c r="F230" s="150" t="s">
        <v>2159</v>
      </c>
      <c r="G230" s="151" t="s">
        <v>250</v>
      </c>
      <c r="H230" s="152">
        <v>60</v>
      </c>
      <c r="I230" s="153"/>
      <c r="J230" s="154">
        <f t="shared" si="34"/>
        <v>0</v>
      </c>
      <c r="K230" s="155"/>
      <c r="L230" s="30"/>
      <c r="M230" s="156" t="s">
        <v>1</v>
      </c>
      <c r="N230" s="157" t="s">
        <v>39</v>
      </c>
      <c r="O230" s="58"/>
      <c r="P230" s="158">
        <f t="shared" si="35"/>
        <v>0</v>
      </c>
      <c r="Q230" s="158">
        <v>0</v>
      </c>
      <c r="R230" s="158">
        <f t="shared" si="36"/>
        <v>0</v>
      </c>
      <c r="S230" s="158">
        <v>0</v>
      </c>
      <c r="T230" s="159">
        <f t="shared" si="37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400</v>
      </c>
      <c r="AT230" s="160" t="s">
        <v>142</v>
      </c>
      <c r="AU230" s="160" t="s">
        <v>82</v>
      </c>
      <c r="AY230" s="14" t="s">
        <v>140</v>
      </c>
      <c r="BE230" s="161">
        <f t="shared" si="38"/>
        <v>0</v>
      </c>
      <c r="BF230" s="161">
        <f t="shared" si="39"/>
        <v>0</v>
      </c>
      <c r="BG230" s="161">
        <f t="shared" si="40"/>
        <v>0</v>
      </c>
      <c r="BH230" s="161">
        <f t="shared" si="41"/>
        <v>0</v>
      </c>
      <c r="BI230" s="161">
        <f t="shared" si="42"/>
        <v>0</v>
      </c>
      <c r="BJ230" s="14" t="s">
        <v>82</v>
      </c>
      <c r="BK230" s="161">
        <f t="shared" si="43"/>
        <v>0</v>
      </c>
      <c r="BL230" s="14" t="s">
        <v>400</v>
      </c>
      <c r="BM230" s="160" t="s">
        <v>2160</v>
      </c>
    </row>
    <row r="231" spans="1:65" s="12" customFormat="1" ht="22.8" customHeight="1">
      <c r="B231" s="134"/>
      <c r="D231" s="135" t="s">
        <v>72</v>
      </c>
      <c r="E231" s="145" t="s">
        <v>2161</v>
      </c>
      <c r="F231" s="145" t="s">
        <v>2162</v>
      </c>
      <c r="I231" s="137"/>
      <c r="J231" s="146">
        <f>BK231</f>
        <v>0</v>
      </c>
      <c r="L231" s="134"/>
      <c r="M231" s="139"/>
      <c r="N231" s="140"/>
      <c r="O231" s="140"/>
      <c r="P231" s="141">
        <f>P232</f>
        <v>0</v>
      </c>
      <c r="Q231" s="140"/>
      <c r="R231" s="141">
        <f>R232</f>
        <v>0</v>
      </c>
      <c r="S231" s="140"/>
      <c r="T231" s="142">
        <f>T232</f>
        <v>0</v>
      </c>
      <c r="AR231" s="135" t="s">
        <v>85</v>
      </c>
      <c r="AT231" s="143" t="s">
        <v>72</v>
      </c>
      <c r="AU231" s="143" t="s">
        <v>78</v>
      </c>
      <c r="AY231" s="135" t="s">
        <v>140</v>
      </c>
      <c r="BK231" s="144">
        <f>BK232</f>
        <v>0</v>
      </c>
    </row>
    <row r="232" spans="1:65" s="2" customFormat="1" ht="16.5" customHeight="1">
      <c r="A232" s="29"/>
      <c r="B232" s="147"/>
      <c r="C232" s="148" t="s">
        <v>573</v>
      </c>
      <c r="D232" s="148" t="s">
        <v>142</v>
      </c>
      <c r="E232" s="149" t="s">
        <v>2163</v>
      </c>
      <c r="F232" s="150" t="s">
        <v>2164</v>
      </c>
      <c r="G232" s="151" t="s">
        <v>644</v>
      </c>
      <c r="H232" s="152">
        <v>36</v>
      </c>
      <c r="I232" s="153"/>
      <c r="J232" s="154">
        <f>ROUND(I232*H232,2)</f>
        <v>0</v>
      </c>
      <c r="K232" s="155"/>
      <c r="L232" s="30"/>
      <c r="M232" s="156" t="s">
        <v>1</v>
      </c>
      <c r="N232" s="157" t="s">
        <v>39</v>
      </c>
      <c r="O232" s="58"/>
      <c r="P232" s="158">
        <f>O232*H232</f>
        <v>0</v>
      </c>
      <c r="Q232" s="158">
        <v>0</v>
      </c>
      <c r="R232" s="158">
        <f>Q232*H232</f>
        <v>0</v>
      </c>
      <c r="S232" s="158">
        <v>0</v>
      </c>
      <c r="T232" s="159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400</v>
      </c>
      <c r="AT232" s="160" t="s">
        <v>142</v>
      </c>
      <c r="AU232" s="160" t="s">
        <v>82</v>
      </c>
      <c r="AY232" s="14" t="s">
        <v>140</v>
      </c>
      <c r="BE232" s="161">
        <f>IF(N232="základná",J232,0)</f>
        <v>0</v>
      </c>
      <c r="BF232" s="161">
        <f>IF(N232="znížená",J232,0)</f>
        <v>0</v>
      </c>
      <c r="BG232" s="161">
        <f>IF(N232="zákl. prenesená",J232,0)</f>
        <v>0</v>
      </c>
      <c r="BH232" s="161">
        <f>IF(N232="zníž. prenesená",J232,0)</f>
        <v>0</v>
      </c>
      <c r="BI232" s="161">
        <f>IF(N232="nulová",J232,0)</f>
        <v>0</v>
      </c>
      <c r="BJ232" s="14" t="s">
        <v>82</v>
      </c>
      <c r="BK232" s="161">
        <f>ROUND(I232*H232,2)</f>
        <v>0</v>
      </c>
      <c r="BL232" s="14" t="s">
        <v>400</v>
      </c>
      <c r="BM232" s="160" t="s">
        <v>2165</v>
      </c>
    </row>
    <row r="233" spans="1:65" s="12" customFormat="1" ht="25.95" customHeight="1">
      <c r="B233" s="134"/>
      <c r="D233" s="135" t="s">
        <v>72</v>
      </c>
      <c r="E233" s="136" t="s">
        <v>1570</v>
      </c>
      <c r="F233" s="136" t="s">
        <v>2166</v>
      </c>
      <c r="I233" s="137"/>
      <c r="J233" s="138">
        <f>BK233</f>
        <v>0</v>
      </c>
      <c r="L233" s="134"/>
      <c r="M233" s="139"/>
      <c r="N233" s="140"/>
      <c r="O233" s="140"/>
      <c r="P233" s="141">
        <f>SUM(P234:P235)</f>
        <v>0</v>
      </c>
      <c r="Q233" s="140"/>
      <c r="R233" s="141">
        <f>SUM(R234:R235)</f>
        <v>0</v>
      </c>
      <c r="S233" s="140"/>
      <c r="T233" s="142">
        <f>SUM(T234:T235)</f>
        <v>0</v>
      </c>
      <c r="AR233" s="135" t="s">
        <v>88</v>
      </c>
      <c r="AT233" s="143" t="s">
        <v>72</v>
      </c>
      <c r="AU233" s="143" t="s">
        <v>73</v>
      </c>
      <c r="AY233" s="135" t="s">
        <v>140</v>
      </c>
      <c r="BK233" s="144">
        <f>SUM(BK234:BK235)</f>
        <v>0</v>
      </c>
    </row>
    <row r="234" spans="1:65" s="2" customFormat="1" ht="16.5" customHeight="1">
      <c r="A234" s="29"/>
      <c r="B234" s="147"/>
      <c r="C234" s="148" t="s">
        <v>577</v>
      </c>
      <c r="D234" s="148" t="s">
        <v>142</v>
      </c>
      <c r="E234" s="149" t="s">
        <v>1825</v>
      </c>
      <c r="F234" s="150" t="s">
        <v>2167</v>
      </c>
      <c r="G234" s="151" t="s">
        <v>644</v>
      </c>
      <c r="H234" s="152">
        <v>40</v>
      </c>
      <c r="I234" s="153"/>
      <c r="J234" s="154">
        <f>ROUND(I234*H234,2)</f>
        <v>0</v>
      </c>
      <c r="K234" s="155"/>
      <c r="L234" s="30"/>
      <c r="M234" s="156" t="s">
        <v>1</v>
      </c>
      <c r="N234" s="157" t="s">
        <v>39</v>
      </c>
      <c r="O234" s="58"/>
      <c r="P234" s="158">
        <f>O234*H234</f>
        <v>0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1574</v>
      </c>
      <c r="AT234" s="160" t="s">
        <v>142</v>
      </c>
      <c r="AU234" s="160" t="s">
        <v>78</v>
      </c>
      <c r="AY234" s="14" t="s">
        <v>140</v>
      </c>
      <c r="BE234" s="161">
        <f>IF(N234="základná",J234,0)</f>
        <v>0</v>
      </c>
      <c r="BF234" s="161">
        <f>IF(N234="znížená",J234,0)</f>
        <v>0</v>
      </c>
      <c r="BG234" s="161">
        <f>IF(N234="zákl. prenesená",J234,0)</f>
        <v>0</v>
      </c>
      <c r="BH234" s="161">
        <f>IF(N234="zníž. prenesená",J234,0)</f>
        <v>0</v>
      </c>
      <c r="BI234" s="161">
        <f>IF(N234="nulová",J234,0)</f>
        <v>0</v>
      </c>
      <c r="BJ234" s="14" t="s">
        <v>82</v>
      </c>
      <c r="BK234" s="161">
        <f>ROUND(I234*H234,2)</f>
        <v>0</v>
      </c>
      <c r="BL234" s="14" t="s">
        <v>1574</v>
      </c>
      <c r="BM234" s="160" t="s">
        <v>2168</v>
      </c>
    </row>
    <row r="235" spans="1:65" s="2" customFormat="1" ht="16.5" customHeight="1">
      <c r="A235" s="29"/>
      <c r="B235" s="147"/>
      <c r="C235" s="148" t="s">
        <v>581</v>
      </c>
      <c r="D235" s="148" t="s">
        <v>142</v>
      </c>
      <c r="E235" s="149" t="s">
        <v>2169</v>
      </c>
      <c r="F235" s="150" t="s">
        <v>2170</v>
      </c>
      <c r="G235" s="151" t="s">
        <v>644</v>
      </c>
      <c r="H235" s="152">
        <v>100</v>
      </c>
      <c r="I235" s="153"/>
      <c r="J235" s="154">
        <f>ROUND(I235*H235,2)</f>
        <v>0</v>
      </c>
      <c r="K235" s="155"/>
      <c r="L235" s="30"/>
      <c r="M235" s="174" t="s">
        <v>1</v>
      </c>
      <c r="N235" s="175" t="s">
        <v>39</v>
      </c>
      <c r="O235" s="176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1574</v>
      </c>
      <c r="AT235" s="160" t="s">
        <v>142</v>
      </c>
      <c r="AU235" s="160" t="s">
        <v>78</v>
      </c>
      <c r="AY235" s="14" t="s">
        <v>140</v>
      </c>
      <c r="BE235" s="161">
        <f>IF(N235="základná",J235,0)</f>
        <v>0</v>
      </c>
      <c r="BF235" s="161">
        <f>IF(N235="znížená",J235,0)</f>
        <v>0</v>
      </c>
      <c r="BG235" s="161">
        <f>IF(N235="zákl. prenesená",J235,0)</f>
        <v>0</v>
      </c>
      <c r="BH235" s="161">
        <f>IF(N235="zníž. prenesená",J235,0)</f>
        <v>0</v>
      </c>
      <c r="BI235" s="161">
        <f>IF(N235="nulová",J235,0)</f>
        <v>0</v>
      </c>
      <c r="BJ235" s="14" t="s">
        <v>82</v>
      </c>
      <c r="BK235" s="161">
        <f>ROUND(I235*H235,2)</f>
        <v>0</v>
      </c>
      <c r="BL235" s="14" t="s">
        <v>1574</v>
      </c>
      <c r="BM235" s="160" t="s">
        <v>2171</v>
      </c>
    </row>
    <row r="236" spans="1:65" s="2" customFormat="1" ht="7.05" customHeight="1">
      <c r="A236" s="29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30"/>
      <c r="M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</row>
  </sheetData>
  <autoFilter ref="C120:K235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1 - Stavebná časť</vt:lpstr>
      <vt:lpstr>2 - Zdravotechnika</vt:lpstr>
      <vt:lpstr>3 - Plynofikácia</vt:lpstr>
      <vt:lpstr>4 - Ústredné kúrenie</vt:lpstr>
      <vt:lpstr>5 - Elektroimštalácia a b...</vt:lpstr>
      <vt:lpstr>'1 - Stavebná časť'!Názvy_tlače</vt:lpstr>
      <vt:lpstr>'2 - Zdravotechnika'!Názvy_tlače</vt:lpstr>
      <vt:lpstr>'3 - Plynofikácia'!Názvy_tlače</vt:lpstr>
      <vt:lpstr>'4 - Ústredné kúrenie'!Názvy_tlače</vt:lpstr>
      <vt:lpstr>'5 - Elektroimštalácia a b...'!Názvy_tlače</vt:lpstr>
      <vt:lpstr>'Rekapitulácia stavby'!Názvy_tlače</vt:lpstr>
      <vt:lpstr>'1 - Stavebná časť'!Oblasť_tlače</vt:lpstr>
      <vt:lpstr>'2 - Zdravotechnika'!Oblasť_tlače</vt:lpstr>
      <vt:lpstr>'3 - Plynofikácia'!Oblasť_tlače</vt:lpstr>
      <vt:lpstr>'4 - Ústredné kúrenie'!Oblasť_tlače</vt:lpstr>
      <vt:lpstr>'5 - Elektroimštalácia a b...'!Oblasť_tlače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PC-JANOSIKOVAG\uzivatel</dc:creator>
  <cp:lastModifiedBy>Lucia Švecová</cp:lastModifiedBy>
  <dcterms:created xsi:type="dcterms:W3CDTF">2022-01-25T11:20:21Z</dcterms:created>
  <dcterms:modified xsi:type="dcterms:W3CDTF">2022-02-17T18:05:51Z</dcterms:modified>
</cp:coreProperties>
</file>